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350" yWindow="480" windowWidth="23250" windowHeight="12540" tabRatio="601" firstSheet="2" activeTab="2"/>
  </bookViews>
  <sheets>
    <sheet name="пример" sheetId="8" state="hidden" r:id="rId1"/>
    <sheet name="квартальный отчет Вариант 1" sheetId="4" state="hidden" r:id="rId2"/>
    <sheet name="01" sheetId="39" r:id="rId3"/>
    <sheet name="02" sheetId="40" r:id="rId4"/>
    <sheet name="3" sheetId="33" r:id="rId5"/>
    <sheet name="4" sheetId="35" r:id="rId6"/>
    <sheet name="7" sheetId="29" r:id="rId7"/>
    <sheet name="10" sheetId="27" r:id="rId8"/>
    <sheet name="11" sheetId="26" r:id="rId9"/>
    <sheet name="12" sheetId="36" r:id="rId10"/>
    <sheet name="14" sheetId="41" r:id="rId11"/>
  </sheets>
  <definedNames>
    <definedName name="_xlnm._FilterDatabase" localSheetId="2" hidden="1">'01'!$A$9:$R$208</definedName>
    <definedName name="_xlnm._FilterDatabase" localSheetId="4" hidden="1">'3'!$A$9:$Q$45</definedName>
    <definedName name="_xlnm._FilterDatabase" localSheetId="0" hidden="1">пример!$A$3:$O$16</definedName>
    <definedName name="_xlnm.Print_Titles" localSheetId="7">'10'!#REF!</definedName>
    <definedName name="_xlnm.Print_Titles" localSheetId="8">'11'!#REF!</definedName>
    <definedName name="_xlnm.Print_Titles" localSheetId="9">'12'!#REF!</definedName>
    <definedName name="_xlnm.Print_Titles" localSheetId="4">'3'!$9:$9</definedName>
    <definedName name="_xlnm.Print_Titles" localSheetId="6">'7'!#REF!</definedName>
    <definedName name="километр" localSheetId="2">#REF!</definedName>
    <definedName name="километр" localSheetId="3">#REF!</definedName>
    <definedName name="километр" localSheetId="7">#REF!</definedName>
    <definedName name="километр" localSheetId="8">#REF!</definedName>
    <definedName name="километр" localSheetId="9">#REF!</definedName>
    <definedName name="километр" localSheetId="4">#REF!</definedName>
    <definedName name="километр" localSheetId="5">#REF!</definedName>
    <definedName name="километр" localSheetId="6">#REF!</definedName>
    <definedName name="километр" localSheetId="1">#REF!</definedName>
    <definedName name="километр" localSheetId="0">#REF!</definedName>
    <definedName name="километр">#REF!</definedName>
    <definedName name="_xlnm.Print_Area" localSheetId="5">'4'!$A$1:$Q$55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2" i="39" l="1"/>
  <c r="M16" i="39" l="1"/>
  <c r="N16" i="39"/>
  <c r="L16" i="39"/>
  <c r="N37" i="40" l="1"/>
  <c r="O37" i="40"/>
  <c r="O36" i="40" s="1"/>
  <c r="N38" i="40"/>
  <c r="O38" i="40"/>
  <c r="M38" i="40"/>
  <c r="M37" i="40"/>
  <c r="M36" i="40" s="1"/>
  <c r="N31" i="40"/>
  <c r="O31" i="40"/>
  <c r="M31" i="40"/>
  <c r="N32" i="40"/>
  <c r="O32" i="40"/>
  <c r="M32" i="40"/>
  <c r="L36" i="40"/>
  <c r="G36" i="40"/>
  <c r="N36" i="40" l="1"/>
  <c r="Q90" i="39" l="1"/>
  <c r="Q93" i="39" s="1"/>
  <c r="L87" i="39"/>
  <c r="Q86" i="40" l="1"/>
  <c r="Q85" i="40"/>
  <c r="M76" i="40"/>
  <c r="M77" i="40"/>
  <c r="G36" i="33" l="1"/>
  <c r="G42" i="40"/>
  <c r="M149" i="40" l="1"/>
  <c r="N43" i="40"/>
  <c r="O43" i="40"/>
  <c r="M43" i="40"/>
  <c r="N44" i="40"/>
  <c r="O44" i="40"/>
  <c r="M44" i="40"/>
  <c r="N42" i="40" l="1"/>
  <c r="M42" i="40"/>
  <c r="O42" i="40"/>
  <c r="Q84" i="40"/>
  <c r="Q83" i="40"/>
  <c r="P83" i="40"/>
  <c r="P86" i="40" l="1"/>
  <c r="N49" i="40"/>
  <c r="M85" i="39"/>
  <c r="R90" i="39"/>
  <c r="R92" i="39"/>
  <c r="R93" i="39" l="1"/>
  <c r="Q94" i="39" s="1"/>
  <c r="M22" i="39" l="1"/>
  <c r="M21" i="39" s="1"/>
  <c r="N22" i="39"/>
  <c r="N21" i="39" s="1"/>
  <c r="L22" i="39"/>
  <c r="N13" i="33" l="1"/>
  <c r="M13" i="33"/>
  <c r="L13" i="33"/>
  <c r="L38" i="33"/>
  <c r="L36" i="33" s="1"/>
  <c r="N27" i="33"/>
  <c r="N26" i="33"/>
  <c r="M27" i="33"/>
  <c r="M26" i="33"/>
  <c r="L27" i="33"/>
  <c r="L26" i="33"/>
  <c r="N21" i="33"/>
  <c r="N20" i="33"/>
  <c r="M21" i="33"/>
  <c r="M20" i="33"/>
  <c r="L21" i="33"/>
  <c r="L20" i="33"/>
  <c r="J19" i="33"/>
  <c r="I19" i="33"/>
  <c r="N16" i="33"/>
  <c r="N14" i="33" s="1"/>
  <c r="M16" i="33"/>
  <c r="M14" i="33" s="1"/>
  <c r="L16" i="33"/>
  <c r="L14" i="33" s="1"/>
  <c r="O13" i="40"/>
  <c r="N13" i="40"/>
  <c r="M13" i="40"/>
  <c r="O75" i="40"/>
  <c r="O71" i="40"/>
  <c r="O69" i="40" s="1"/>
  <c r="N71" i="40"/>
  <c r="N69" i="40" s="1"/>
  <c r="M71" i="40"/>
  <c r="M69" i="40" s="1"/>
  <c r="L69" i="40"/>
  <c r="G69" i="40"/>
  <c r="O66" i="40"/>
  <c r="O64" i="40" s="1"/>
  <c r="N66" i="40"/>
  <c r="N64" i="40" s="1"/>
  <c r="M66" i="40"/>
  <c r="M64" i="40" s="1"/>
  <c r="G64" i="40"/>
  <c r="N60" i="40"/>
  <c r="N59" i="40" s="1"/>
  <c r="M60" i="40"/>
  <c r="M59" i="40" s="1"/>
  <c r="O59" i="40"/>
  <c r="N55" i="40"/>
  <c r="N54" i="40" s="1"/>
  <c r="M55" i="40"/>
  <c r="M54" i="40" s="1"/>
  <c r="O54" i="40"/>
  <c r="O48" i="40"/>
  <c r="N48" i="40"/>
  <c r="M49" i="40"/>
  <c r="M48" i="40" s="1"/>
  <c r="O16" i="40"/>
  <c r="O15" i="40"/>
  <c r="N16" i="40"/>
  <c r="N15" i="40"/>
  <c r="M16" i="40"/>
  <c r="M12" i="40" s="1"/>
  <c r="M15" i="40"/>
  <c r="N13" i="39"/>
  <c r="M13" i="39"/>
  <c r="L13" i="39"/>
  <c r="N85" i="39"/>
  <c r="O12" i="40" l="1"/>
  <c r="N12" i="40"/>
  <c r="M19" i="33"/>
  <c r="L25" i="33"/>
  <c r="N25" i="33"/>
  <c r="L11" i="33"/>
  <c r="N11" i="33"/>
  <c r="M11" i="33"/>
  <c r="N19" i="33"/>
  <c r="L19" i="33"/>
  <c r="M25" i="33"/>
  <c r="M75" i="40"/>
  <c r="M14" i="40"/>
  <c r="O14" i="40"/>
  <c r="M30" i="40"/>
  <c r="O30" i="40"/>
  <c r="N30" i="40"/>
  <c r="N14" i="40"/>
  <c r="M81" i="39"/>
  <c r="M80" i="39"/>
  <c r="L81" i="39"/>
  <c r="L80" i="39"/>
  <c r="N75" i="39"/>
  <c r="N73" i="39" s="1"/>
  <c r="L79" i="39" l="1"/>
  <c r="M79" i="39"/>
  <c r="N69" i="39"/>
  <c r="N67" i="39" s="1"/>
  <c r="M67" i="39"/>
  <c r="L67" i="39"/>
  <c r="N64" i="39"/>
  <c r="N62" i="39" s="1"/>
  <c r="M64" i="39"/>
  <c r="M62" i="39" s="1"/>
  <c r="L62" i="39"/>
  <c r="N57" i="39"/>
  <c r="M59" i="39"/>
  <c r="M57" i="39" s="1"/>
  <c r="L57" i="39"/>
  <c r="N54" i="39"/>
  <c r="N52" i="39" s="1"/>
  <c r="M54" i="39"/>
  <c r="M52" i="39" s="1"/>
  <c r="L52" i="39"/>
  <c r="L49" i="39" l="1"/>
  <c r="L47" i="39" s="1"/>
  <c r="L44" i="39" l="1"/>
  <c r="L42" i="39" s="1"/>
  <c r="N39" i="39"/>
  <c r="N12" i="39" s="1"/>
  <c r="M39" i="39"/>
  <c r="N42" i="39"/>
  <c r="M42" i="39"/>
  <c r="L37" i="39"/>
  <c r="N26" i="39"/>
  <c r="M26" i="39"/>
  <c r="M37" i="39" l="1"/>
  <c r="N37" i="39"/>
  <c r="L21" i="39" l="1"/>
  <c r="L28" i="39" l="1"/>
  <c r="L26" i="39" s="1"/>
  <c r="N15" i="39" l="1"/>
  <c r="N11" i="39" s="1"/>
  <c r="M12" i="39"/>
  <c r="M15" i="39"/>
  <c r="M11" i="39" s="1"/>
  <c r="L15" i="39"/>
  <c r="M10" i="39" l="1"/>
  <c r="N10" i="39"/>
  <c r="L14" i="39"/>
  <c r="L11" i="39"/>
  <c r="N14" i="39"/>
  <c r="M14" i="39"/>
  <c r="L85" i="39"/>
  <c r="R85" i="39" s="1"/>
  <c r="L12" i="39" l="1"/>
  <c r="L10" i="39" s="1"/>
  <c r="L31" i="35"/>
  <c r="M21" i="35"/>
  <c r="N21" i="35"/>
  <c r="L21" i="35"/>
  <c r="M21" i="29"/>
  <c r="N21" i="29"/>
  <c r="L21" i="29"/>
  <c r="M22" i="29"/>
  <c r="N22" i="29"/>
  <c r="L22" i="29"/>
  <c r="M37" i="29"/>
  <c r="N37" i="29"/>
  <c r="L37" i="29"/>
  <c r="L36" i="29" s="1"/>
  <c r="M38" i="29"/>
  <c r="N38" i="29"/>
  <c r="N36" i="29" s="1"/>
  <c r="L38" i="29"/>
  <c r="M29" i="29"/>
  <c r="M28" i="29" s="1"/>
  <c r="N29" i="29"/>
  <c r="N28" i="29" s="1"/>
  <c r="L29" i="29"/>
  <c r="M30" i="29"/>
  <c r="N30" i="29"/>
  <c r="L30" i="29"/>
  <c r="L28" i="29" l="1"/>
  <c r="M36" i="29"/>
  <c r="N11" i="41"/>
  <c r="M11" i="41"/>
  <c r="L11" i="41"/>
  <c r="M43" i="35" l="1"/>
  <c r="N43" i="35"/>
  <c r="L45" i="35"/>
  <c r="L43" i="35" s="1"/>
  <c r="M11" i="35"/>
  <c r="N11" i="35"/>
  <c r="G29" i="35"/>
  <c r="L30" i="35" l="1"/>
  <c r="L11" i="35" s="1"/>
  <c r="P29" i="35" l="1"/>
  <c r="Q29" i="35"/>
  <c r="O29" i="35"/>
  <c r="M26" i="35"/>
  <c r="N26" i="35"/>
  <c r="L26" i="35"/>
  <c r="N20" i="29" l="1"/>
  <c r="L20" i="29"/>
  <c r="M15" i="29"/>
  <c r="M11" i="29" s="1"/>
  <c r="N15" i="29"/>
  <c r="N11" i="29" s="1"/>
  <c r="M16" i="29"/>
  <c r="M12" i="29" s="1"/>
  <c r="N16" i="29"/>
  <c r="N12" i="29" s="1"/>
  <c r="L15" i="29"/>
  <c r="L11" i="29" s="1"/>
  <c r="L16" i="29"/>
  <c r="L12" i="29" s="1"/>
  <c r="M20" i="29" l="1"/>
  <c r="L14" i="29"/>
  <c r="N14" i="29"/>
  <c r="M14" i="29"/>
  <c r="M16" i="41" l="1"/>
  <c r="N16" i="41"/>
  <c r="L16" i="41"/>
  <c r="N14" i="41" l="1"/>
  <c r="N12" i="41"/>
  <c r="N10" i="41" s="1"/>
  <c r="L14" i="41"/>
  <c r="L12" i="41"/>
  <c r="L10" i="41" s="1"/>
  <c r="M14" i="41"/>
  <c r="M12" i="41"/>
  <c r="M10" i="41" s="1"/>
  <c r="M14" i="35" l="1"/>
  <c r="N14" i="35"/>
  <c r="M16" i="35"/>
  <c r="N16" i="35"/>
  <c r="N12" i="35" s="1"/>
  <c r="L14" i="35"/>
  <c r="L16" i="35"/>
  <c r="M12" i="35" l="1"/>
  <c r="L12" i="35"/>
  <c r="N10" i="27" l="1"/>
  <c r="M10" i="27"/>
  <c r="L10" i="27"/>
  <c r="L152" i="40" l="1"/>
  <c r="I26" i="39" l="1"/>
  <c r="J26" i="39" l="1"/>
  <c r="G26" i="39"/>
  <c r="L29" i="35" l="1"/>
  <c r="G19" i="33"/>
  <c r="M24" i="35" l="1"/>
  <c r="M19" i="35" s="1"/>
  <c r="N24" i="35"/>
  <c r="N19" i="35" s="1"/>
  <c r="L24" i="35"/>
  <c r="L19" i="35" s="1"/>
  <c r="M33" i="33" l="1"/>
  <c r="N33" i="33"/>
  <c r="L33" i="33"/>
  <c r="B31" i="33"/>
  <c r="G25" i="33"/>
  <c r="N31" i="33" l="1"/>
  <c r="N12" i="33"/>
  <c r="N10" i="33" s="1"/>
  <c r="L31" i="33"/>
  <c r="L12" i="33"/>
  <c r="L10" i="33" s="1"/>
  <c r="M31" i="33"/>
  <c r="M12" i="33"/>
  <c r="M10" i="33" s="1"/>
  <c r="M147" i="40"/>
  <c r="M14" i="36" l="1"/>
  <c r="N14" i="36"/>
  <c r="L14" i="36"/>
  <c r="M15" i="36"/>
  <c r="M11" i="36" s="1"/>
  <c r="N15" i="36"/>
  <c r="N11" i="36" s="1"/>
  <c r="L15" i="36"/>
  <c r="L11" i="36" s="1"/>
  <c r="M16" i="36"/>
  <c r="M12" i="36" s="1"/>
  <c r="N16" i="36"/>
  <c r="N12" i="36" s="1"/>
  <c r="L16" i="36"/>
  <c r="L12" i="36" s="1"/>
  <c r="L10" i="36" l="1"/>
  <c r="M10" i="36"/>
  <c r="N10" i="36"/>
  <c r="L147" i="40" l="1"/>
  <c r="L64" i="40"/>
  <c r="L30" i="40"/>
  <c r="G30" i="40"/>
  <c r="L29" i="40"/>
  <c r="O26" i="40"/>
  <c r="O25" i="40" s="1"/>
  <c r="N26" i="40"/>
  <c r="N25" i="40" s="1"/>
  <c r="M26" i="40"/>
  <c r="M25" i="40" s="1"/>
  <c r="O21" i="40"/>
  <c r="O11" i="40" s="1"/>
  <c r="N21" i="40"/>
  <c r="M21" i="40"/>
  <c r="G20" i="40"/>
  <c r="G14" i="40"/>
  <c r="J14" i="39"/>
  <c r="I14" i="39"/>
  <c r="G14" i="39"/>
  <c r="N11" i="40" l="1"/>
  <c r="M11" i="40"/>
  <c r="M10" i="40" s="1"/>
  <c r="O20" i="40"/>
  <c r="O10" i="40"/>
  <c r="N20" i="40"/>
  <c r="N10" i="40"/>
  <c r="M20" i="40"/>
  <c r="L14" i="40"/>
  <c r="L25" i="40"/>
  <c r="L75" i="40"/>
  <c r="L10" i="40" l="1"/>
  <c r="N29" i="35" l="1"/>
  <c r="M29" i="35"/>
  <c r="L10" i="35" l="1"/>
  <c r="M10" i="35" l="1"/>
  <c r="N10" i="35"/>
  <c r="L10" i="29" l="1"/>
  <c r="M26" i="27"/>
  <c r="N26" i="27"/>
  <c r="L26" i="27"/>
  <c r="M21" i="27"/>
  <c r="N21" i="27"/>
  <c r="L21" i="27"/>
  <c r="M15" i="27"/>
  <c r="N15" i="27"/>
  <c r="L15" i="27"/>
  <c r="M15" i="26"/>
  <c r="N15" i="26"/>
  <c r="L15" i="26"/>
  <c r="M20" i="26"/>
  <c r="N20" i="26"/>
  <c r="L20" i="26"/>
  <c r="M18" i="26"/>
  <c r="N18" i="26"/>
  <c r="L18" i="26"/>
  <c r="M19" i="26"/>
  <c r="M10" i="26" s="1"/>
  <c r="N19" i="26"/>
  <c r="N10" i="26" s="1"/>
  <c r="L19" i="26"/>
  <c r="L10" i="26" s="1"/>
  <c r="M13" i="26"/>
  <c r="N13" i="26"/>
  <c r="L13" i="26"/>
  <c r="L11" i="26" l="1"/>
  <c r="N11" i="27"/>
  <c r="N9" i="27" s="1"/>
  <c r="M10" i="29"/>
  <c r="N11" i="26"/>
  <c r="N9" i="26" s="1"/>
  <c r="L11" i="27"/>
  <c r="L9" i="27" s="1"/>
  <c r="N10" i="29"/>
  <c r="M11" i="27"/>
  <c r="M9" i="27" s="1"/>
  <c r="M11" i="26"/>
  <c r="M9" i="26" s="1"/>
  <c r="L9" i="26"/>
  <c r="M13" i="27"/>
  <c r="N13" i="27"/>
  <c r="L13" i="27" l="1"/>
  <c r="L19" i="27" l="1"/>
  <c r="G19" i="27"/>
  <c r="N24" i="27" l="1"/>
  <c r="M24" i="27"/>
  <c r="L24" i="27"/>
  <c r="G24" i="27"/>
  <c r="N19" i="27"/>
  <c r="M19" i="27"/>
  <c r="Q10" i="4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L10" i="8" l="1"/>
  <c r="L5" i="8"/>
  <c r="P85" i="40"/>
  <c r="P87" i="40" s="1"/>
</calcChain>
</file>

<file path=xl/sharedStrings.xml><?xml version="1.0" encoding="utf-8"?>
<sst xmlns="http://schemas.openxmlformats.org/spreadsheetml/2006/main" count="3187" uniqueCount="646">
  <si>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</si>
  <si>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</si>
  <si>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</si>
  <si>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</si>
  <si>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</si>
  <si>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</si>
  <si>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</si>
  <si>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</si>
  <si>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</si>
  <si>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</si>
  <si>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</si>
  <si>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</si>
  <si>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</si>
  <si>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</si>
  <si>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</si>
  <si>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</si>
  <si>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</si>
  <si>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</si>
  <si>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</si>
  <si>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</si>
  <si>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</si>
  <si>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</si>
  <si>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</si>
  <si>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</si>
  <si>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</si>
  <si>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</si>
  <si>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</si>
  <si>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</si>
  <si>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</si>
  <si>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</si>
  <si>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</si>
  <si>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</si>
  <si>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</si>
  <si>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</si>
  <si>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</si>
  <si>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</si>
  <si>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</si>
  <si>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</si>
  <si>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</si>
  <si>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</si>
  <si>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</si>
  <si>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</si>
  <si>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</si>
  <si>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</si>
  <si>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</si>
  <si>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</si>
  <si>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</si>
  <si>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</si>
  <si>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</si>
  <si>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</si>
  <si>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</si>
  <si>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</si>
  <si>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</si>
  <si>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</si>
  <si>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</si>
  <si>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</si>
  <si>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</si>
  <si>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</si>
  <si>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</si>
  <si>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</si>
  <si>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</si>
  <si>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</si>
  <si>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</si>
  <si>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</si>
  <si>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</si>
  <si>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</si>
  <si>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</si>
  <si>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</si>
  <si>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</si>
  <si>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</si>
  <si>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</si>
  <si>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</si>
  <si>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</si>
  <si>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</si>
  <si>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</si>
  <si>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</si>
  <si>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</si>
  <si>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</si>
  <si>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</si>
  <si>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</si>
  <si>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</si>
  <si>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</si>
  <si>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</si>
  <si>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</si>
  <si>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</si>
  <si>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</si>
  <si>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</si>
  <si>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</si>
  <si>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</si>
  <si>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</si>
  <si>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</si>
  <si>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</si>
  <si>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Организация предоставления общедоступного, бесплатного дошкольного образования</t>
  </si>
  <si>
    <t>03</t>
  </si>
  <si>
    <t>Организация предоставления дополнительного образования детей в образовательных организациях</t>
  </si>
  <si>
    <t>04</t>
  </si>
  <si>
    <t>07</t>
  </si>
  <si>
    <t>Региональный проект "Современная школа"</t>
  </si>
  <si>
    <t>ед.</t>
  </si>
  <si>
    <t>человеко-час</t>
  </si>
  <si>
    <t>Гражданское и патриотическое воспитание воспитание, поддержка талантливых детей</t>
  </si>
  <si>
    <t>Развитие кадрового потенциала и инновационных технологий в сфере управления</t>
  </si>
  <si>
    <t>МАДОУ ЦРР д/с № 7</t>
  </si>
  <si>
    <t>МАДОУ д/с № 74</t>
  </si>
  <si>
    <t>МАДОУ д/с № 6</t>
  </si>
  <si>
    <t>МАДОУ ЦРР д/с № 43</t>
  </si>
  <si>
    <t>МАДОУ ЦРР д/с № 53</t>
  </si>
  <si>
    <t>МАДОУ ЦРР д/с № 98</t>
  </si>
  <si>
    <t>МАДОУ ЦРР д/с № 110</t>
  </si>
  <si>
    <t>МАДОУ ЦРР д/с № 128</t>
  </si>
  <si>
    <t>МАДОУ ЦРР д/с № 131</t>
  </si>
  <si>
    <t>МАОУ СОШ № 3</t>
  </si>
  <si>
    <t>МАУ ДЦОиОДиП «Бригантина»</t>
  </si>
  <si>
    <t>МАУ ДСЦОиОДиП "Юность"</t>
  </si>
  <si>
    <t>Комитет по образованию</t>
  </si>
  <si>
    <t>МАДОУ ЦРР д/с № 2</t>
  </si>
  <si>
    <t>количество воспитанников</t>
  </si>
  <si>
    <t>МАДОУ д/с № 27</t>
  </si>
  <si>
    <t>МАДОУ д/с № 51</t>
  </si>
  <si>
    <t>МАДОУ д/с № 52</t>
  </si>
  <si>
    <t>МАДОУ д/с № 95</t>
  </si>
  <si>
    <t>МАДОУ д/с № 109</t>
  </si>
  <si>
    <t>МАДОУ д/с № 115</t>
  </si>
  <si>
    <t>МАДОУ ЦРР д/с № 77</t>
  </si>
  <si>
    <t>МАДОУ ЦРР д/с № 83</t>
  </si>
  <si>
    <t>МАДОУ ЦРР д/с № 87</t>
  </si>
  <si>
    <t>МАДОУ ЦРР д/с № 101</t>
  </si>
  <si>
    <t>МАДОУ ЦРР д/с № 111</t>
  </si>
  <si>
    <t>МАДОУ ЦРР д/с № 122</t>
  </si>
  <si>
    <t>МАДОУ ЦРР д/с № 127</t>
  </si>
  <si>
    <t>ЧДОУ "Маленькая страна"</t>
  </si>
  <si>
    <t>МАУДО СЮТ</t>
  </si>
  <si>
    <t>МАОУ СОШ № 4</t>
  </si>
  <si>
    <t>МАОУ СОШ № 11</t>
  </si>
  <si>
    <t>МАОУ СОШ № 46 с УИОП</t>
  </si>
  <si>
    <t>МАОУ СОШ № 50</t>
  </si>
  <si>
    <t>количество обучающихся</t>
  </si>
  <si>
    <t>комплект документации</t>
  </si>
  <si>
    <t>объем услуг</t>
  </si>
  <si>
    <t>количество объектов</t>
  </si>
  <si>
    <t>МАУ Методический центр</t>
  </si>
  <si>
    <t>количество стипенидиатов</t>
  </si>
  <si>
    <t>количество мероприятий</t>
  </si>
  <si>
    <t xml:space="preserve"> МАУ Методический центр</t>
  </si>
  <si>
    <t>количество участников</t>
  </si>
  <si>
    <t>количество учреждений</t>
  </si>
  <si>
    <t>объем  услуг  по реализации дополнительных общеобразовательных общеразвиващих программ в муниципальных учреждениях дополнительного образования</t>
  </si>
  <si>
    <t xml:space="preserve">численность детей дошкольного возраста, направленных из муниципальной очереди в частные учреждения дошкольного образования </t>
  </si>
  <si>
    <t>МАДОУ ЦРР д/с №76</t>
  </si>
  <si>
    <t>ЧОУ "Общеобразовательная гимназия  "Альбертина"</t>
  </si>
  <si>
    <t>ЧДОУ "Прогимназия Светоч"</t>
  </si>
  <si>
    <t>Сумма финансового обеспечения по годам реализации, тыс. руб.</t>
  </si>
  <si>
    <t>07. Региональный проект "Современная школа"</t>
  </si>
  <si>
    <t>Приложение № 7
к Плану реализации
муниципальной программы</t>
  </si>
  <si>
    <t>Приложение № 4
к Плану реализации
муниципальной программы</t>
  </si>
  <si>
    <t>11</t>
  </si>
  <si>
    <t>10</t>
  </si>
  <si>
    <t>11. Развитие кадрового потенциала и инновационных технологий в сфере управления</t>
  </si>
  <si>
    <t>Приложение № 3
к Плану реализации
муниципальной программы</t>
  </si>
  <si>
    <t>03. Организация предоставления дополнительного образования детей в образовательных организациях</t>
  </si>
  <si>
    <t>02. Организация предоставления общедоступного и бесплатного начального общего, основного общего, среднего общего образования  по основным общеобразовательным программам</t>
  </si>
  <si>
    <t>Приложение № 2
к Плану реализации
муниципальной программы</t>
  </si>
  <si>
    <t>Приложение № 1
к Плану реализации
муниципальной программы</t>
  </si>
  <si>
    <t>01. Организация предоставления общедоступного, бесплатного дошкольного образования</t>
  </si>
  <si>
    <t>количество классных руководитиелей</t>
  </si>
  <si>
    <t>количество обучающихся, получающих начальное общее образование в муниципальных образовательных организациях, получающих бесплатное горячее питание</t>
  </si>
  <si>
    <t>численность отдельных категорий обучающихся, получающих начальное общее образование в муниципальных образовательных организациях, получающих бесплатное горячее питание</t>
  </si>
  <si>
    <t>численность педагогических работников муниципальных общеобразовательных учреждений, которым выплачено ежемесячное денежное вознагарждение за классное руководство</t>
  </si>
  <si>
    <t>КпО</t>
  </si>
  <si>
    <t>10. Гражданское и патриотическое воспитание, поддержка талантливых детей</t>
  </si>
  <si>
    <t>Организация отдыха детей и подростков в каникулярное время</t>
  </si>
  <si>
    <t>МАДОУ д/с № 11</t>
  </si>
  <si>
    <t>благоустройство территории</t>
  </si>
  <si>
    <t>МАДОУ ЦРР  д/с № 31</t>
  </si>
  <si>
    <t>04. Организация отдыха детей и подростков в каникулярное время</t>
  </si>
  <si>
    <t>2023 год</t>
  </si>
  <si>
    <t>0</t>
  </si>
  <si>
    <t>5</t>
  </si>
  <si>
    <t>12</t>
  </si>
  <si>
    <t>1</t>
  </si>
  <si>
    <t>9</t>
  </si>
  <si>
    <t>3</t>
  </si>
  <si>
    <t>6</t>
  </si>
  <si>
    <t>28</t>
  </si>
  <si>
    <t>2050</t>
  </si>
  <si>
    <t>12. Региональный проект «Успех каждого ребенка»</t>
  </si>
  <si>
    <t>всего</t>
  </si>
  <si>
    <t>об</t>
  </si>
  <si>
    <t>гб</t>
  </si>
  <si>
    <t>источники
 финансирования</t>
  </si>
  <si>
    <t>2024 год</t>
  </si>
  <si>
    <t>56</t>
  </si>
  <si>
    <t>20</t>
  </si>
  <si>
    <t>стипендии за особые достижения в сфере образования</t>
  </si>
  <si>
    <t>стипендии за особые достижения в творчесокй деятельности</t>
  </si>
  <si>
    <t>количество созданных детских технопарков «Кванториум» на базе общеобразовательных организаций</t>
  </si>
  <si>
    <t xml:space="preserve">количество созданных детских технопарков </t>
  </si>
  <si>
    <t>Реализация дополнительных общеразвивающих программ:</t>
  </si>
  <si>
    <t>Выплата премий победителям конкурсов профессионального мастерства в области образования:</t>
  </si>
  <si>
    <t>выплата премий победителям и призерам конкурсов</t>
  </si>
  <si>
    <t>Стипендии для одаренных детей и молодежи:</t>
  </si>
  <si>
    <t>Участие обучающихся в городских и всероссийских мероприятиях:</t>
  </si>
  <si>
    <t>количество созданных новых мест в общеобразовательных организациях в связи с ростом числа обучающихся, вызванным демографическим фактором</t>
  </si>
  <si>
    <t>МАУ ЦОПМИ «Огонек»</t>
  </si>
  <si>
    <t>Организация отдыха детей и молодежи:</t>
  </si>
  <si>
    <t>реализация персонифицированного финансирования дополнительного образования детей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</si>
  <si>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</si>
  <si>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источники финансирования</t>
  </si>
  <si>
    <t>муниципальные общеобразовательные учреждения</t>
  </si>
  <si>
    <t>численность воспитанников муниципальных образовательных организаций (среднегодовая)</t>
  </si>
  <si>
    <t>количество воспитанников (среднегодовое)</t>
  </si>
  <si>
    <t>муниципальные дошкольные образовательные учреждения, муниципальные общеобразовательные учреждения, реализующие программы дошкольного образования (№№ 10, 15, 22, 28, 29, 33)</t>
  </si>
  <si>
    <t>численность обучающихся в муниципальных общеобразовательных учреждениях (среднегодовая)</t>
  </si>
  <si>
    <t>Реализация основных общеобразовательных программ общего образования:</t>
  </si>
  <si>
    <t>Организация бесплатного горячего питания обучающихся, получающих начальное общее образование:</t>
  </si>
  <si>
    <t>количество обучающихся  отдельных категорий</t>
  </si>
  <si>
    <t>Ежемесячное денежное вознаграждение за классное руководство:</t>
  </si>
  <si>
    <t>72422</t>
  </si>
  <si>
    <t>МАОУ СОШ №14</t>
  </si>
  <si>
    <t>МАОУ гимназия №32</t>
  </si>
  <si>
    <t xml:space="preserve">МАОУ СОШ №58 </t>
  </si>
  <si>
    <t>комитет по образованию</t>
  </si>
  <si>
    <t>временно не распределенные средства</t>
  </si>
  <si>
    <t>количество обучающихся (среднегодовое)</t>
  </si>
  <si>
    <t>количество организаций отдыха детей и их оздоровления, в которых обеспечено материально-техническое оснащение мебелью, оборудованием и инвентарем</t>
  </si>
  <si>
    <t>количество организаций отдыха детей и их оздоровления, в которых проведены ремонтные работы, капитальные ремонты, благоустройство территории</t>
  </si>
  <si>
    <t>Приложение №6
к Плану реализации
муниципальной программы</t>
  </si>
  <si>
    <t>Приложение № 8
к Плану реализации
муниципальной программы</t>
  </si>
  <si>
    <t>Приложение № 9
к Плану реализации
муниципальной программы</t>
  </si>
  <si>
    <t>количество созданных новых мест в муниципальных образовательных учреждениях различных типов для реализации дополнительных общеразвивающих программ всех направленностей</t>
  </si>
  <si>
    <t>количество созданных новых мест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</si>
  <si>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</si>
  <si>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численность студентов</t>
  </si>
  <si>
    <t>МАОУ лицей № 18</t>
  </si>
  <si>
    <t>МАДОУ д/с № 119</t>
  </si>
  <si>
    <t>МАДОУ д/с № 135</t>
  </si>
  <si>
    <t>ремонт ограждения</t>
  </si>
  <si>
    <t>устройство поста охраны</t>
  </si>
  <si>
    <t>МАДОУ д/с № 36</t>
  </si>
  <si>
    <t>МАДОУ ЦРР д/с № 114</t>
  </si>
  <si>
    <t>МАОУ СОШ № 16</t>
  </si>
  <si>
    <t>МАОУ СОШ № 28</t>
  </si>
  <si>
    <t>МАОУ СОШ № 29</t>
  </si>
  <si>
    <t>МАОУ СОШ № 48</t>
  </si>
  <si>
    <t>МАОУ гимназия № 40 им. Ю.А. Гагарина</t>
  </si>
  <si>
    <t>МАОУ СОШ № 56</t>
  </si>
  <si>
    <t>Муниципальные общеобразовательные учреждения</t>
  </si>
  <si>
    <t>численность обучающихся, получающих дополнительное образование с использованием сертификатов в статусе персонифицированного финансирования</t>
  </si>
  <si>
    <t>численность обучающихся</t>
  </si>
  <si>
    <t>МАУ ДО ДДТ  "Родник"</t>
  </si>
  <si>
    <t>МАОУ СОШ № 6 с УИОП</t>
  </si>
  <si>
    <t>МАОУ ООШ № 15</t>
  </si>
  <si>
    <t>МАДОУ д/с № 64</t>
  </si>
  <si>
    <t>количество созданных новых инфраструктурных мест в муниципальных образовательных учреждениях различных типов для реализации дополнительных общеразвивающих программ всех направленностей</t>
  </si>
  <si>
    <t>количество открытых новых групп в муниципальных образовательных учреждениях различных типов для реализации дополнительных общеразвивающих программ всех направленностей</t>
  </si>
  <si>
    <t>количество созданных новых инфраструктурных мест</t>
  </si>
  <si>
    <t>количество открытых новых групп</t>
  </si>
  <si>
    <t>количество победителей и призеров</t>
  </si>
  <si>
    <t>количество проведенных общественно значимых мероприятий</t>
  </si>
  <si>
    <t>47</t>
  </si>
  <si>
    <t>количество мероприятий по информационно-технологическому обеспечению образовательной деятельности</t>
  </si>
  <si>
    <t>количество учащихся муниципальных общеобразовательных учреждений и воспитанников муниципальных образовательных учреждений, получивших адресную поддержку за успехи в творческой деятельности</t>
  </si>
  <si>
    <t>количество мероприятий, торжественных церемоний, общегородских мероприятий и фестивалей, олимпиад, смотров, конкурсов</t>
  </si>
  <si>
    <t>количество обучающихся, принявших участие во всероссийских, международных конкурсах, олимпиадах, соревнованиях за счет средств городского бюджета</t>
  </si>
  <si>
    <t>количество муниципальных   учреждений дополнительного образования, в которых проведены мероприятия по содержанию муниципального имущества</t>
  </si>
  <si>
    <t>количество муниципальных общеобразовательных учреждений, в которых реализованы мероприятия по улучшению условий предоставления образования и обеспечению безопасности обучающихся</t>
  </si>
  <si>
    <t>Количество муниципальных общеобразовательных учреждений, в которых реализованы мероприятия по  содержанию имущества</t>
  </si>
  <si>
    <t>в рамках концессионного соглашения</t>
  </si>
  <si>
    <t xml:space="preserve">количество учащихся муниципальных общеобразовательных учреждений, получивших адресную поддержку за особые достижения в сфере образования </t>
  </si>
  <si>
    <t>МАОУ СОШ № 2</t>
  </si>
  <si>
    <t>МАДОУ д/с № 37</t>
  </si>
  <si>
    <t>МАДОУ д/с № 30</t>
  </si>
  <si>
    <t>МАДОУ  д/с № 78</t>
  </si>
  <si>
    <t>монтаж системы видеонаблюдения, строительный контроль, авторский надзор</t>
  </si>
  <si>
    <t>МАДОУ д/с № 79</t>
  </si>
  <si>
    <t>МАДОУ ЦРР  д/с № 19</t>
  </si>
  <si>
    <t>МАДОУ д/с № 55</t>
  </si>
  <si>
    <t>МАДОУ д/с № 68</t>
  </si>
  <si>
    <t>МАДОУ  д/с № 132</t>
  </si>
  <si>
    <t>МАДОУ  ЦРР д/с № 134</t>
  </si>
  <si>
    <t>МАДОУ ЦРР д/с № 94</t>
  </si>
  <si>
    <t>МАДОУ  д/с № 129</t>
  </si>
  <si>
    <t xml:space="preserve">МАУ ДСЦОиОДиП "Юность" </t>
  </si>
  <si>
    <t>МАОУ СОШ № 9 им. Дьякова П.М.</t>
  </si>
  <si>
    <t>МАОУ СОШ № 33</t>
  </si>
  <si>
    <t>МАОУ СОШ № 43</t>
  </si>
  <si>
    <t>МАОУ СОШ № 57</t>
  </si>
  <si>
    <t>МАОУ СОШ № 5</t>
  </si>
  <si>
    <t>МАОУ СОШ № 19</t>
  </si>
  <si>
    <t>МАДОУ  д/с № 113</t>
  </si>
  <si>
    <t>МАДОУ д/с № 46</t>
  </si>
  <si>
    <t>МАДОУ ЦРР д/с № 130</t>
  </si>
  <si>
    <t>численность детей и молодежи, охваченных отдыхом в каникулярное время в учреждениях с круглосуточным пребыванием</t>
  </si>
  <si>
    <t>численность детей и молодежи</t>
  </si>
  <si>
    <t>6 075</t>
  </si>
  <si>
    <t>2 696 879</t>
  </si>
  <si>
    <t>Код  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</si>
  <si>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</si>
  <si>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 направление расходов / 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</si>
  <si>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</si>
  <si>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2025 год</t>
  </si>
  <si>
    <t>декабрь 2023</t>
  </si>
  <si>
    <t>Оказание поддержки некоммерческим организациям</t>
  </si>
  <si>
    <t>14</t>
  </si>
  <si>
    <t>14. Оказание поддержки некоммерческим организациям</t>
  </si>
  <si>
    <t>Региональный проект "Успех каждого ребенка"</t>
  </si>
  <si>
    <t>сентябрь 2023</t>
  </si>
  <si>
    <t>предоставление субсидий региональному центру финансовой грамотности</t>
  </si>
  <si>
    <t>количество реализованных проектов школьного инициативного бюджетирования</t>
  </si>
  <si>
    <t xml:space="preserve">ед. </t>
  </si>
  <si>
    <t>количество реализованных проектов</t>
  </si>
  <si>
    <t>Повышение профессионального уровня педагогических работников, информационно-технологическое обеспечение образовательной деятельности:</t>
  </si>
  <si>
    <t>Выявление и развитие у обучающихся интеллектуальных и творческих способностей, способностей к занятиям физической культурой и спортом:</t>
  </si>
  <si>
    <t>Комитет по социальной политике</t>
  </si>
  <si>
    <t>Муниципальные образовательные учреждения</t>
  </si>
  <si>
    <t>Комитет по финансам</t>
  </si>
  <si>
    <t>Создание детских технопарков "Кванториум":</t>
  </si>
  <si>
    <t>МАОУ СОШ №№ 56, 57</t>
  </si>
  <si>
    <t>МАУ ДСЦОиОДиП "Юность", 
им. В. Терешковой,«Бригантина»,  «Огонек», МАУДО СЮТ</t>
  </si>
  <si>
    <t>Обеспечение организации отдыха детей в каникулярное время, включая мероприятия по обеспечению безопасности их жизни и здоровья:</t>
  </si>
  <si>
    <t>МАУ ДСЦОиОДиПим. В. Терешковой</t>
  </si>
  <si>
    <t>Материально-техническое обеспечение загородных оздоровительных центров</t>
  </si>
  <si>
    <t xml:space="preserve">МАУ ДЦОиОДиП "Бригантина" </t>
  </si>
  <si>
    <t>S1110</t>
  </si>
  <si>
    <t>67911</t>
  </si>
  <si>
    <t>47951</t>
  </si>
  <si>
    <t>(E1)53051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</si>
  <si>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в Юго-Восточном жилом районе г. Калининграда):</t>
  </si>
  <si>
    <t>пп</t>
  </si>
  <si>
    <t>Оказание поддержки некоммерческим организациям:</t>
  </si>
  <si>
    <t>91133</t>
  </si>
  <si>
    <t>(E2)54910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</si>
  <si>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направленностей:</t>
  </si>
  <si>
    <t xml:space="preserve">создание новых мест в общеобразовательных учреждениях (МАОУ гимназии №№ 22, 32, 40, МАОУ лицеи №№ 18,  49,  МАОУ СОШ №№ 2, 4, 6, 7, 25, 28, 38, 50, 59) для реализации дополнительных общеразвивающих программ всех направленностей </t>
  </si>
  <si>
    <t>67931</t>
  </si>
  <si>
    <t>67913</t>
  </si>
  <si>
    <t>проведение мероприятий, направленных на повышение профессионального уровня педагогических работников</t>
  </si>
  <si>
    <t>проведение мероприятий по информационно-технологическому обеспечению образовательной деятельности</t>
  </si>
  <si>
    <t>66539</t>
  </si>
  <si>
    <t>67912</t>
  </si>
  <si>
    <t>67914</t>
  </si>
  <si>
    <t>проведение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</t>
  </si>
  <si>
    <t>обеспечение участия во всероссийских, международных конкурсах, олимпиадах, соревнованиях</t>
  </si>
  <si>
    <t>(E1)51730</t>
  </si>
  <si>
    <t xml:space="preserve"> создание детских технопарков "Кванториум"</t>
  </si>
  <si>
    <t>(E1)53056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</si>
  <si>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по ул. Благовещенской в г. Калининграде):</t>
  </si>
  <si>
    <t>(E1)55202</t>
  </si>
  <si>
    <t>Создание новых мест в общеобразовательных организациях (Строительство нового корпуса общеобразовательной школы № 46 по ул. Летней в г. Калининграде):</t>
  </si>
  <si>
    <t xml:space="preserve">оличество созданных новых мест в общеобразовательных организациях </t>
  </si>
  <si>
    <t>количество организаций отдыха детей и их оздоровления, в которых проведены  мероприятия по материально-техническому обеспечению</t>
  </si>
  <si>
    <t>47950</t>
  </si>
  <si>
    <t>МАУ ЦОПМИ "Огонек"</t>
  </si>
  <si>
    <t>Строительство газовой котельной на цели отопления и горячего водоснабжения объектов МАУ ЦОПМИ "Огонек" по ул. Балтийская, 29 в г. Светлогорске:</t>
  </si>
  <si>
    <t>Строительство нового корпуса детского оздоровительного лагеря на территории загородного центра им. Гайдара в г. Светлогорске:</t>
  </si>
  <si>
    <t>монтаж системы АПС и СОУЭ, капитальный ремонт трансформаторной подстанции</t>
  </si>
  <si>
    <t>монтаж системы АПС и СОУЭ</t>
  </si>
  <si>
    <t>67921</t>
  </si>
  <si>
    <t>Приложение №5
к Плану реализации
муниципальной программы</t>
  </si>
  <si>
    <t>ремонт крыши (ул. Ленинградская, 27)</t>
  </si>
  <si>
    <t>устройство аварийного (эвакуационного) освещения, монтаж СКУД, системы охранной сигнализации (ул. Менделеева, 18)</t>
  </si>
  <si>
    <t>монтаж охранной  сигнализации (ул. Адмиральская, 7), устройство аварийного (эвакуационного) освещения (ул. Адмиральская,7, ул. Закавказская, 18), ремонт кровли (ул. Закавказская, 18)</t>
  </si>
  <si>
    <t>разработка проектно-сметной документации на капитальный ремонт здания, подключение к системе теплоснабжения (технологическое присоединение), перенос ограждения (ул. Гагарина,79), монтаж системы охранной сигнализации, монтаж СОУЭ  (ул. Орудийная, 30)</t>
  </si>
  <si>
    <t>МАДОУ д/с № 12</t>
  </si>
  <si>
    <t>монтаж СОУЭ (ЧС) (ул. Дзержинского,103, ул. Волочаевское,47)</t>
  </si>
  <si>
    <t>монтаж охранной  сигнализации, монтаж СОУЭ (ЧС), устройство поста охраны</t>
  </si>
  <si>
    <t>МАДОУ д/с № 23</t>
  </si>
  <si>
    <t>капитальный ремонт корпуса (ул. Тельмана, 13), монтаж СОУЭ (ул. Тельмана, 15)</t>
  </si>
  <si>
    <t>МАДОУ ЦРР д/с № 24</t>
  </si>
  <si>
    <t>разработка ПСД на капитальный ремонт системы отопления, монтаж системы видеонаблюдения, охранной  сигнализации, СОУЭ</t>
  </si>
  <si>
    <t xml:space="preserve">монтаж аварийного (эвакуационного) освещения, создание универсальной безбарьерной среды для инклюзивного образования детей-инвалидов (пр-к Победы, 24), ремонт ограждения (ул. Каштановая аллея, 16, пр-к Победы, 24) </t>
  </si>
  <si>
    <t xml:space="preserve">монтаж охранной  сигнализации, СОУЭ </t>
  </si>
  <si>
    <t xml:space="preserve">монтаж охранной  сигнализации, СКУД </t>
  </si>
  <si>
    <t xml:space="preserve">устройство поста охраны, монтаж охранной  сигнализации, СОУЭ (ЧС) </t>
  </si>
  <si>
    <t>МАДОУ ЦРР д/с № 40</t>
  </si>
  <si>
    <t xml:space="preserve">ремонт фасада, АПС и СОУЭ </t>
  </si>
  <si>
    <t>МАДОУ д/с № 44</t>
  </si>
  <si>
    <t>замена ограждения, демонтаж недостроенной постройки</t>
  </si>
  <si>
    <t xml:space="preserve">установка СОУЭ (ЧС) </t>
  </si>
  <si>
    <t>МАДОУ д/с № 48</t>
  </si>
  <si>
    <t>монтаж аварийного (эвакуационного) освещения</t>
  </si>
  <si>
    <t>монтаж СОУЭ (ЧС), устройство поста охраны, монтаж охранной  сигнализации, капитальный ремонт системы теплоснабжения</t>
  </si>
  <si>
    <t>монтаж охранной  сигнализации, СОУЭ, ремонт АПС</t>
  </si>
  <si>
    <t>капитальный ремонт пищеблока, ремонт АПС, монтаж СКУД, СОУЭ</t>
  </si>
  <si>
    <t>капитальный ремонт системы теплоснабжения, монтаж охранной  сигнализации, СОУЭ</t>
  </si>
  <si>
    <t>монтаж охранной  сигнализации, СОУЭ</t>
  </si>
  <si>
    <t xml:space="preserve">монтаж охранной  сигнализации, АПС, СОУЭ, СОУЭ (ЧС) </t>
  </si>
  <si>
    <t>монтаж аварийного (эвакуационного) освещения, адресной установки пожарной сигнализации системы оповещения и управления эвакуации людей при пожаре</t>
  </si>
  <si>
    <t>устройство поста охраны, монтаж  СОУЭ (ЧС), разработка проектно-сметной документации на капитальный ремонт системы электроснабжения и освещения пищеблока, разработка проектно-сметной документации на монтаж системы вентиляции в помещении пищеблока, капитальный ремонт пищеблока, ремонт АПС, капитальный ремонт вентиляции пищеблока</t>
  </si>
  <si>
    <t>МАДОУ ЦРР д/с № 86</t>
  </si>
  <si>
    <t xml:space="preserve">монтаж  СОУЭ (ЧС) </t>
  </si>
  <si>
    <t>монтаж  СОУЭ (ЧС), благоустрйоство территории 
(ул. Пролетарская)</t>
  </si>
  <si>
    <t>монтаж СКУД, капитальный ремонт кровли, разработка проектно-сметной документации на частичный капитальный ремонт конструкций здания</t>
  </si>
  <si>
    <t>капитальный ремонт крыши</t>
  </si>
  <si>
    <t>МАДОУ  ЦРР д/с № 105</t>
  </si>
  <si>
    <t>монтаж охранной  сигнализации</t>
  </si>
  <si>
    <t>капитальный ремонт санузлов, буфетных</t>
  </si>
  <si>
    <t>капитальный ремонт групповых помещений, ремонт АПС</t>
  </si>
  <si>
    <t xml:space="preserve">монтаж охранной  сигнализации, СОУЭ (ЧС) </t>
  </si>
  <si>
    <t>монтаж  СОУЭ (ЧС), устройство поста охраны</t>
  </si>
  <si>
    <t>монтаж аварийного (эвакуационного) освещения, ремонт фасада</t>
  </si>
  <si>
    <t>МАДОУ д/с № 123</t>
  </si>
  <si>
    <t xml:space="preserve">благоустройство территории, монтаж СКУД, охранной  сигнализации, СОУЭ (ЧС) </t>
  </si>
  <si>
    <t>МАДОУ  ЦРР д/с № 133</t>
  </si>
  <si>
    <t>Материально-техническое обеспечение учреждений дошкольного образования:</t>
  </si>
  <si>
    <t>количество муниципальных дошкольных образовательных учреждений, в которых реализованы мероприятия по материально-техническому обеспечению</t>
  </si>
  <si>
    <t>67121</t>
  </si>
  <si>
    <t>МАДОУ ЦРР д/с № 70</t>
  </si>
  <si>
    <t>МАДОУ д/с № 100</t>
  </si>
  <si>
    <t>МАДОУ д/с № 124</t>
  </si>
  <si>
    <t>70620</t>
  </si>
  <si>
    <t>67131</t>
  </si>
  <si>
    <t>ЧДОУ "Детский сад № 28 ОАО "Российские железные дороги"</t>
  </si>
  <si>
    <t>ИП Аллерборн Ульяна Сергеевна</t>
  </si>
  <si>
    <t>Субсидии организациям и индивидуальным предпринимателям, реализующим образовательные программы дошкольного образования, при осуществлении присмотра и ухода за детьми:</t>
  </si>
  <si>
    <t>возмещение недополученных доходов и (или) возмещение фактически понесенных затрат при осуществлении присмотра и ухода за детьми</t>
  </si>
  <si>
    <t xml:space="preserve"> S1290</t>
  </si>
  <si>
    <t>Софинансирование расходных обязательств, возникающих при реализации мероприятий по созданию в дошкольных образовательных, общеобразовательных организациях, организациях дополнительного образования условий для получения детьми-инвалидами качественного образования</t>
  </si>
  <si>
    <t>S1290</t>
  </si>
  <si>
    <t>количество муниципальных дошкольных образовательных учреждений, в которых созданы условия для получения детьми-инвалидами качественного образования</t>
  </si>
  <si>
    <t>Строительство дошкольного учреждения по ул. Флагманской в г. Калининграде:</t>
  </si>
  <si>
    <t>47150</t>
  </si>
  <si>
    <t>47151</t>
  </si>
  <si>
    <t>Строительство газовой котельной и реконструкция системы теплоснабжения МАДОУ детский сад №5, расположенный по адресу: ул. Маршала Новикова, 25-27:</t>
  </si>
  <si>
    <t>Строительство газовой котельной и реконструкция системы теплоснабжения МАДОУ ЦРР № 77 по ул. Бассейной, 1 в г. Калининграде:</t>
  </si>
  <si>
    <t>47152</t>
  </si>
  <si>
    <t>МАДОУ д/с №115</t>
  </si>
  <si>
    <t>Строительство дошкольного учреждения по проезду Тихорецкому в г. Калининграде:</t>
  </si>
  <si>
    <t>47154</t>
  </si>
  <si>
    <t>Строительство дошкольного учреждения по ул. Владимирской в г. Калининграде:</t>
  </si>
  <si>
    <t>47155</t>
  </si>
  <si>
    <t>47156</t>
  </si>
  <si>
    <t>Строительство дошкольного учреждения по ул. Баженова в г. Калининграде:</t>
  </si>
  <si>
    <t>Строительство дошкольного учреждения по ул. Артиллерийской в г. Калининграде:</t>
  </si>
  <si>
    <t>47157</t>
  </si>
  <si>
    <t>Строительство дошкольного учреждения по ул. Арсенальной в г. Калининграде:</t>
  </si>
  <si>
    <t>47158</t>
  </si>
  <si>
    <t>Осуществление капитальных вложений в объекты муниципальной собственности (Строительство дошкольного учреждения по ул. Благовещенской в г. Калининграде)</t>
  </si>
  <si>
    <t xml:space="preserve"> S4086</t>
  </si>
  <si>
    <t>S4086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</si>
  <si>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</si>
  <si>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74070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</si>
  <si>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</si>
  <si>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</si>
  <si>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</si>
  <si>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</si>
  <si>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</si>
  <si>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S1430</t>
  </si>
  <si>
    <t>Закупка учебников для новых муниципальных общеобразовательных организаций:</t>
  </si>
  <si>
    <t>74020</t>
  </si>
  <si>
    <t>74090</t>
  </si>
  <si>
    <t>Закупка учебников для муниципальных общеобразовательных организаций:</t>
  </si>
  <si>
    <t>74120</t>
  </si>
  <si>
    <t>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организациий:</t>
  </si>
  <si>
    <t>Строительство нового корпуса общеобразовательной школы № 11 по ул. Мира в г. Калининграде:</t>
  </si>
  <si>
    <t>Строительство общеобразовательной школы по ул. Мариенко в г. Калининграде:</t>
  </si>
  <si>
    <t>47255</t>
  </si>
  <si>
    <t>S1130</t>
  </si>
  <si>
    <t>временно нераспределенные средства</t>
  </si>
  <si>
    <t>67221</t>
  </si>
  <si>
    <t>Материально-техническое обеспечение общеобразовательных учреждений:</t>
  </si>
  <si>
    <t>МАОУ СОШ № 44</t>
  </si>
  <si>
    <t xml:space="preserve">закупка учебников </t>
  </si>
  <si>
    <t>закупка учебников</t>
  </si>
  <si>
    <t>капитальный ремонт системы теплоснабжения, крыши, проектирование систем видеонаблюдения</t>
  </si>
  <si>
    <t xml:space="preserve">разработка проектно-сметной документации на капитальный ремонт фасада, монтаж СОУЭ (ЧС), устройство поста охраны, приобретение оборудования для пищеблока </t>
  </si>
  <si>
    <t>монтаж АПС и СОУЭ (ЧС)</t>
  </si>
  <si>
    <t>разработка проектно-сметной документации на комплексный капитальный ремонт, обустройство спортивной площадки</t>
  </si>
  <si>
    <t>разработка проектно-сметной документации на капитальный ремонт здания</t>
  </si>
  <si>
    <t>капитальный ремонт крыши, переустройство КНС под сооружение хозяйственного назначения</t>
  </si>
  <si>
    <t>ремонт системы водоснабжения и водоотведения (ул. Косм. Леонова)</t>
  </si>
  <si>
    <t xml:space="preserve">ремонт калитки (ул. Тенистая аллея) </t>
  </si>
  <si>
    <t>монтаж системы видеонаблюдения, капитальный ремонт крыльца</t>
  </si>
  <si>
    <t>монтаж системы видеонаблюдения, ремонт спортивной площадки (ул. Машиностроительная)</t>
  </si>
  <si>
    <t>перенос, ремонт ограждения (ул. С. Тюленина)</t>
  </si>
  <si>
    <t>приобретение и установа игрового уличного оборудования (ул. А.Невского)</t>
  </si>
  <si>
    <t>МАОУ СОШ № 38</t>
  </si>
  <si>
    <t>монтаж системы видеонаблюдения</t>
  </si>
  <si>
    <t>капитальный ремонт спортивной площадки, проектирование систем видеонаблюдения</t>
  </si>
  <si>
    <t>разработка проектно-сметной документации на капитальный ремонт фасада, монтаж охранной сигнализации</t>
  </si>
  <si>
    <t>монтаж системы видеонаблюдения (ул. Летняя)</t>
  </si>
  <si>
    <t>монтаж системы видеонаблюдения (ул. Н. Карамзина)</t>
  </si>
  <si>
    <t>ремонт помещений для школьного Кванториума</t>
  </si>
  <si>
    <t>проведение режимно-наладочных испытаний котельной</t>
  </si>
  <si>
    <t>авторский надзор на капитальный ремонт здания (2 этап)</t>
  </si>
  <si>
    <t>исполнение  муниципального задания (предоставление дополнительного образования детей в образовательных организациях творческой направленности)</t>
  </si>
  <si>
    <t>67311</t>
  </si>
  <si>
    <t>S1360</t>
  </si>
  <si>
    <t xml:space="preserve">численность обучающихся, получающих начальное общее образование в муниципальных общеобразовательных организациях, зачисленных на дополнительные общеобразовательные общеразвивающие программы </t>
  </si>
  <si>
    <t>S1370</t>
  </si>
  <si>
    <t>1184</t>
  </si>
  <si>
    <t>Строительство газовой котельной и реконструкция системы теплоснабжения МАУДО ДДТ "Родник" по ул. Нефтяной, 2 в г. Калининграде:</t>
  </si>
  <si>
    <t>47350</t>
  </si>
  <si>
    <t>67321</t>
  </si>
  <si>
    <t>Материально-техническое обеспечение учреждений дополнительного образования:</t>
  </si>
  <si>
    <t>МАУ ДО ДЮЦ "На Комсомольской"</t>
  </si>
  <si>
    <t>МАУ ДО ДЮЦ "Московский"</t>
  </si>
  <si>
    <t>монтаж СОУЭ</t>
  </si>
  <si>
    <t>МАУ ДО ДЮЦ "На Молодежной"</t>
  </si>
  <si>
    <t>разработка проектно-сметной документации на капитальный ремонт крыши, ремонт пожарной сигнализации, монтаж системы охранной сигнализации, ремонт балконных помещений</t>
  </si>
  <si>
    <t>МАУ ДО "Станция юных техников"</t>
  </si>
  <si>
    <t>обустройство детского автогородка</t>
  </si>
  <si>
    <t xml:space="preserve">МАУДО ДДТ "Родник" </t>
  </si>
  <si>
    <t>разработка проектно-сметной документации на капитальный ремонт внутренней системы теплоснабжения, горячего водоснабжения и теплового пункта (ул. Нефтяная, 2)</t>
  </si>
  <si>
    <t>исполнение  муниципального задания (организация отдыха детей и молодежи)</t>
  </si>
  <si>
    <t>создание условий для получения детьми-инвалидами качественного образования</t>
  </si>
  <si>
    <t>количество технологических присоединений</t>
  </si>
  <si>
    <t>количество  технологических присоединений</t>
  </si>
  <si>
    <t>2</t>
  </si>
  <si>
    <t>капитальный ремонт пищеблока, ремонт АПС, устройство поста охраны</t>
  </si>
  <si>
    <t>СМИ</t>
  </si>
  <si>
    <t>НФА</t>
  </si>
  <si>
    <t>приобретение и установка игрового уличного оборудования, обрудования для пищеблока и прачечнной, мебели</t>
  </si>
  <si>
    <t>капитальный ремонт фасала (ул. Подп. Емельянова)</t>
  </si>
  <si>
    <t>приобретение и установка игрового уличного оборудования</t>
  </si>
  <si>
    <t>резерв для УУ</t>
  </si>
  <si>
    <t>приобретение и установка игрового уличного оборудования, мебели</t>
  </si>
  <si>
    <t xml:space="preserve">МАОУ СОШ № 25 с УИОП </t>
  </si>
  <si>
    <t>проведение противопожарных мероприятий (ул. А.Суворова, 139), корректировка проектно-сметной документации на капитальный ремонт здания (ул. Чаадаева, 4)</t>
  </si>
  <si>
    <t>МАОУ гимназия № 1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</si>
  <si>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области:</t>
  </si>
  <si>
    <t>МАОУ СОШ № 7</t>
  </si>
  <si>
    <t>МАОУ СОШ № 8</t>
  </si>
  <si>
    <t>МАОУ СОШ № 39</t>
  </si>
  <si>
    <t>монтаж СОУЭ (ЧС), устройство поста охраны</t>
  </si>
  <si>
    <t>S1129</t>
  </si>
  <si>
    <t>МАОУ СОШ №4</t>
  </si>
  <si>
    <t>комплексный  капитальный  ремонт здания</t>
  </si>
  <si>
    <t xml:space="preserve">МАОУ СОШ № 6 с УИОП </t>
  </si>
  <si>
    <t>МАОУ СОШ №  9 им. Дьякова П.М.</t>
  </si>
  <si>
    <t>монтаж СОУЭ (ЧС), устройство поста охраны, монтаж СКУД, ремонт  откатных ворот</t>
  </si>
  <si>
    <t>МАОУ КМЛ</t>
  </si>
  <si>
    <t>МАОУ лицей № 49</t>
  </si>
  <si>
    <t>МАОУ СОШ № 47</t>
  </si>
  <si>
    <t>монтаж СОУЭ (ЧС)</t>
  </si>
  <si>
    <t>МАОУ СОШ № 36</t>
  </si>
  <si>
    <t>МАОУ лицей 35 им. Буткова В.В.</t>
  </si>
  <si>
    <t>монтаж  СОУЭ (ЧС)</t>
  </si>
  <si>
    <t>МАОУ СОШ № 24</t>
  </si>
  <si>
    <t>МАОУ гимназия № 22</t>
  </si>
  <si>
    <t>МАОУ СОШ № 12</t>
  </si>
  <si>
    <t>МАОУ СОШ № 10</t>
  </si>
  <si>
    <t>55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</si>
  <si>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организациях:</t>
  </si>
  <si>
    <t>организация и обеспечение бесплатным питанием обучающихся 5-11 классов с ограниченными возможностями здоровья</t>
  </si>
  <si>
    <t>численность обучающихся 5-11 классов с ограниченными возможностями здоровья , получающих бесплатное  питание</t>
  </si>
  <si>
    <t>количество новых мест в муниципальных общеобразовательных организациях, созданных путем введения в эксплуатацию построенных зданий общеобразовательных организаций</t>
  </si>
  <si>
    <t xml:space="preserve">количество  муниципальных общеобразовательных организаций, в которых проведены мероприятия по модернизации
школьных систем образования
</t>
  </si>
  <si>
    <t>количество муниципальных общеобразовательных учреждений, в которых осуществлена закупка учебников, допущенных к использованию при реализации программ основного общего и среднего общего образования</t>
  </si>
  <si>
    <t>Муниципальные учреждения дополнительного образования (ДТД и М, ДТД и М "Янтарь", ДДТ "Родник", ЦТРи ГО "Информационные технологии", СЮТ, ДЮЦ "На Комсомольской", ДЮЦ "На Молодежной", ДЮЦ "Московский")</t>
  </si>
  <si>
    <t>4</t>
  </si>
  <si>
    <t>капитальный ремонт кровли спального корпуса, помещений административного здания</t>
  </si>
  <si>
    <t>капитальный ремонт актового зала</t>
  </si>
  <si>
    <t>капитальный ремонт кровли корпуса литер А</t>
  </si>
  <si>
    <t>устройство поста охраны,  монтаж СКУД</t>
  </si>
  <si>
    <r>
      <t>монтаж системы аварийного освещения,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замена эвакуационной лестницы, устройство вентиляции на пищеблоке</t>
    </r>
  </si>
  <si>
    <t>монтаж СОУЭ (ЧС) (ул. Кропоткина, ул. Чернышевского), устройство поста охраны (ул. Кропоткина, ул. Чернышевского)</t>
  </si>
  <si>
    <t>монтаж АПС и СОУЭ (ул. Войнич)</t>
  </si>
  <si>
    <t>монтаж  СОУЭ (ЧС) (ул. Аллея смелых, ул. Дзержинского)</t>
  </si>
  <si>
    <t>монтаж СОУЭ (ЧС) (ул. Комсомольская, ул. Косм. Леонова), устройство поста охраны (ул. Косм. Леонова)</t>
  </si>
  <si>
    <t>монтаж СОУЭ (ЧС) (ул. Менделеева, ул. Тенистая аллея), устройство поста охраны (ул. Менделеева, ул. Тенистая аллея), монтаж СКУД (ул. Менделеева, ул. Тенистая аллея)</t>
  </si>
  <si>
    <t>монтаж СОУЭ (ЧС)  (ул. Новый вал), устройство поста охраны  (ул. Новый вал)</t>
  </si>
  <si>
    <t>монтаж  СОУЭ (ЧС)  (ул. Суворова, 35, ул. Суворова, 139)</t>
  </si>
  <si>
    <t>монтаж СОУЭ (ЧС) (ул. Зеленая, 18а, ул. Зеленая, 45), устройство поста охраны (ул. Зеленая, 18а, ул. Зеленая, 45)</t>
  </si>
  <si>
    <t>капитальный ремонт фасада, монтаж СОУЭ (ЧС)</t>
  </si>
  <si>
    <t>ремонт пищеблока, монтаж СОУЭ (ЧС) (ул. Л. Иванихиной), устройство поста охраны (ул. Л. Иванихиной, ул. Н. Карамзина), ремонт помещений для создания школьного технопарка "Кванториум"</t>
  </si>
  <si>
    <t>25*</t>
  </si>
  <si>
    <t>обрудования для пищеблока, посудомоечных машин, мебели, мягкого инвентаря, кухонного инвентаря</t>
  </si>
  <si>
    <t>МАДОУ д/с № 99</t>
  </si>
  <si>
    <t>декабрь 2024</t>
  </si>
  <si>
    <t>приобретение оболрудования для прачечной</t>
  </si>
  <si>
    <t>МАДОУ д/с № 1</t>
  </si>
  <si>
    <t>МАДОУ ЦРР д/с № 14</t>
  </si>
  <si>
    <t>МАДОУ д/с № 20</t>
  </si>
  <si>
    <t>деабрь 203</t>
  </si>
  <si>
    <t>приобретение и установка игрового уличного оборудования, приобретение обрудования для пищеблока</t>
  </si>
  <si>
    <t>деабрь 204</t>
  </si>
  <si>
    <t>МАДОУ д/с № 22</t>
  </si>
  <si>
    <t>приобретение и установка игрового уличного оборудования, оборудования для пищеблока, мебели, мягкого инвентаря</t>
  </si>
  <si>
    <t>приобретение и установка игрового уличного оборудования, приобретение оборудования для пищеблока</t>
  </si>
  <si>
    <t>приобретение и установка игрового уличного оборудования, приобретение оборудования для ищеблока</t>
  </si>
  <si>
    <t>приобретение и установка игрового уличного оборудования, кухонного инвентаря</t>
  </si>
  <si>
    <t>монтаж охранной  сигнализации, СОУЭ, системы видеонаблюдения, мягкого инвентаря</t>
  </si>
  <si>
    <t>приобретение и установка игрового уличного оборудования, приобретение мебели</t>
  </si>
  <si>
    <t>МАДОУ ЦРР  д/с № 47</t>
  </si>
  <si>
    <t>МАДОУ ЦРР  д/с № 50</t>
  </si>
  <si>
    <t>приобретение и установка игрового уличного оборудования, приобретение оборудовния для пищеблока</t>
  </si>
  <si>
    <t>МАДОУ д/с № 56</t>
  </si>
  <si>
    <t>МАДОУ д/с № 57</t>
  </si>
  <si>
    <t>декабрь 2025</t>
  </si>
  <si>
    <t>МАДОУ д/с № 59</t>
  </si>
  <si>
    <t>приобретение  и установка вытяжного зонта, приобретение оборудования для пищеблока</t>
  </si>
  <si>
    <t>приобретение и установка игрового уличного оборудования, приобретение мебели, мягкого инвентаря, кухонного инвентаря</t>
  </si>
  <si>
    <t>приобретение и установка игрового уличного оборудования, приобрение оборудования для пищеблока и прачечной</t>
  </si>
  <si>
    <t>МАДОУ д/с № 104</t>
  </si>
  <si>
    <t>МАДОУЦРР  д/с № 107</t>
  </si>
  <si>
    <t>МАДОУ ЦРР  д/с № 116</t>
  </si>
  <si>
    <t>МАДОУ ЦРР д/с № 121</t>
  </si>
  <si>
    <t>приобретение и установка игрового уличного оборудования, приобретение мебели, мягкого инвентаря</t>
  </si>
  <si>
    <t>приобретение и установка игрового уличного оборудования, приобретение медбели, оборудования</t>
  </si>
  <si>
    <t>МАДОУ  ЦРР д/с № 136</t>
  </si>
  <si>
    <t>76*</t>
  </si>
  <si>
    <t>5*</t>
  </si>
  <si>
    <t>* плановые значения показателей на 2023 год будут уточнены приочередном внесении изменений в муниципальную программу</t>
  </si>
  <si>
    <t>строительство дошкольного учреждения по ул. Флагманской в г. Калининграде</t>
  </si>
  <si>
    <t>строительство газовой котельной и реконструкция системы теплоснабжения МАДОУ детский сад №5, расположенный по адресу: ул. Маршала Новикова, 25-27</t>
  </si>
  <si>
    <t>строительство газовой котельной и реконструкция системы теплоснабжения МАДОУ ЦРР № 77 по ул. Бассейной, 1 в г. Калининграде</t>
  </si>
  <si>
    <t>сстроительство дошкольного учреждения по проезду Тихорецкому в г. Калининграде</t>
  </si>
  <si>
    <t>строительство дошкольного учреждения по ул. Владимирской в г. Калининграде</t>
  </si>
  <si>
    <t>строительство дошкольного учреждения по ул. Баженова в г. Калининграде</t>
  </si>
  <si>
    <t>строительство дошкольного учреждения по ул. Артиллерийской в г. Калининграде</t>
  </si>
  <si>
    <t>строительство дошкольного учреждения по ул. Арсенальной в г. Калининграде</t>
  </si>
  <si>
    <t>строительство дошкольного учреждения по ул. Благовещенской в г. Калининграде</t>
  </si>
  <si>
    <t>мб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</si>
  <si>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</si>
  <si>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L3040
</t>
  </si>
  <si>
    <t>строительство нового корпуса общеобразовательной школы 
№ 11 по ул. Мира в г. Калининграде</t>
  </si>
  <si>
    <t>строительство общеобразовательной школы по ул. Мариенко в г. Калининграде</t>
  </si>
  <si>
    <t>строительство газовой котельной и реконструкция системы теплоснабжения МАУДО ДДТ "Родник" по ул. Нефтяной, 2 в г. Калининграде</t>
  </si>
  <si>
    <t>строительство газовой котельной на цели отопления и горячего водоснабжения объектов МАУ ЦОПМИ "Огонек" по ул. Балтийская, 29 в г. Светлогорске</t>
  </si>
  <si>
    <t>Строительство нового корпуса детского оздоровительного лагеря на территории загородного центра им. Гайдара в г. Светлогорске</t>
  </si>
  <si>
    <t xml:space="preserve">ремонт административного здания литер Б </t>
  </si>
  <si>
    <t>приобретение мебели и постельного белья</t>
  </si>
  <si>
    <t>строительство общеобразовательной школы в Юго-Восточном жилом районе г. Калининграда</t>
  </si>
  <si>
    <t>строительство общеобразовательной школы по ул. Благовещенской в г. Калининграде</t>
  </si>
  <si>
    <t>строительство нового корпуса общеобразовательной школы № 46 по ул. Летней в г. Калининграде)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</si>
  <si>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</si>
  <si>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</si>
  <si>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67211</t>
  </si>
  <si>
    <t>* плановые значения показателей на 2023 год будут уточнены при очередном внесении изменений в муниципальную программу</t>
  </si>
  <si>
    <t>численность лиц, направленных на целевое обучение в рамках соответствующей предметной области для муниципальных общеобразовательных организаций</t>
  </si>
  <si>
    <t>МАДОУ д/с № 16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</si>
  <si>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</si>
  <si>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Присмотр и уход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</si>
  <si>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</si>
  <si>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общего образования</t>
  </si>
  <si>
    <t>Муниципальное задание на реализацию основных общеобразовательных программ дошкольного образования</t>
  </si>
  <si>
    <t>Муниципальное задание на реализация основных общеобразовательных программ общего образования</t>
  </si>
  <si>
    <t xml:space="preserve">проведение ремонтных работ и мероприятий по совершенствованию материально-технической базы </t>
  </si>
  <si>
    <t>23</t>
  </si>
  <si>
    <t>1*</t>
  </si>
  <si>
    <t>2*</t>
  </si>
  <si>
    <t>2001*</t>
  </si>
  <si>
    <t>*в 2023 году муниципальной программой предусмотрено создание 2 001  места  за счет строительства корпуса МАОУ СОШ № 50  по ул. Каштановая аллея на 900 мест (средства предоставлены учреждению в  2022 г.) и общеобразовательной школы в Юго-Восточном жилом районе на 1 101 место</t>
  </si>
  <si>
    <t>приобретение и установка игрового уличного оборудования (пер. Трамвайный , 52. пер. Трамвайный, 13), приобрение оборудования для прачечной</t>
  </si>
  <si>
    <t>приобретение и установка игрового уличного оборудования, приобретение оборудования для пищеблока, мягкого инвентаря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</si>
</sst>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[$-419]mmmm\ yyyy;@"/>
    <numFmt numFmtId="166" formatCode="#,##0.0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Arial Cy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 Cyr"/>
    </font>
    <font>
      <b/>
      <sz val="14"/>
      <name val="Arial Cyr"/>
    </font>
    <font>
      <b/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25" fillId="0" borderId="0"/>
    <xf numFmtId="0" fontId="1" fillId="0" borderId="0"/>
  </cellStyleXfs>
  <cellXfs count="529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165" fontId="4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 shrinkToFit="1"/>
    </xf>
    <xf numFmtId="49" fontId="4" fillId="3" borderId="4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wrapText="1"/>
    </xf>
    <xf numFmtId="4" fontId="12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166" fontId="12" fillId="0" borderId="0" xfId="0" applyNumberFormat="1" applyFont="1" applyAlignment="1">
      <alignment horizontal="centerContinuous" vertical="center"/>
    </xf>
    <xf numFmtId="166" fontId="12" fillId="0" borderId="0" xfId="0" applyNumberFormat="1" applyFont="1"/>
    <xf numFmtId="0" fontId="7" fillId="0" borderId="1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/>
    </xf>
    <xf numFmtId="4" fontId="16" fillId="3" borderId="1" xfId="0" applyNumberFormat="1" applyFont="1" applyFill="1" applyBorder="1"/>
    <xf numFmtId="4" fontId="13" fillId="4" borderId="1" xfId="0" applyNumberFormat="1" applyFont="1" applyFill="1" applyBorder="1"/>
    <xf numFmtId="4" fontId="4" fillId="0" borderId="1" xfId="0" applyNumberFormat="1" applyFont="1" applyBorder="1"/>
    <xf numFmtId="4" fontId="13" fillId="4" borderId="1" xfId="0" applyNumberFormat="1" applyFont="1" applyFill="1" applyBorder="1" applyAlignment="1">
      <alignment horizontal="right"/>
    </xf>
    <xf numFmtId="4" fontId="12" fillId="0" borderId="0" xfId="0" applyNumberFormat="1" applyFont="1"/>
    <xf numFmtId="4" fontId="22" fillId="0" borderId="1" xfId="0" applyNumberFormat="1" applyFont="1" applyBorder="1" applyAlignment="1">
      <alignment horizontal="right"/>
    </xf>
    <xf numFmtId="4" fontId="15" fillId="4" borderId="1" xfId="0" applyNumberFormat="1" applyFont="1" applyFill="1" applyBorder="1"/>
    <xf numFmtId="49" fontId="4" fillId="0" borderId="2" xfId="0" applyNumberFormat="1" applyFont="1" applyBorder="1" applyAlignment="1">
      <alignment horizontal="center" vertical="top" wrapText="1"/>
    </xf>
    <xf numFmtId="166" fontId="12" fillId="0" borderId="1" xfId="0" applyNumberFormat="1" applyFont="1" applyBorder="1"/>
    <xf numFmtId="0" fontId="7" fillId="0" borderId="2" xfId="0" applyFont="1" applyBorder="1" applyAlignment="1">
      <alignment horizontal="left" vertical="top" wrapText="1"/>
    </xf>
    <xf numFmtId="4" fontId="13" fillId="4" borderId="2" xfId="0" applyNumberFormat="1" applyFont="1" applyFill="1" applyBorder="1"/>
    <xf numFmtId="1" fontId="4" fillId="0" borderId="2" xfId="0" applyNumberFormat="1" applyFont="1" applyBorder="1" applyAlignment="1">
      <alignment horizontal="center" vertical="top" wrapText="1"/>
    </xf>
    <xf numFmtId="4" fontId="13" fillId="4" borderId="1" xfId="0" applyNumberFormat="1" applyFont="1" applyFill="1" applyBorder="1" applyAlignment="1">
      <alignment horizontal="left"/>
    </xf>
    <xf numFmtId="4" fontId="15" fillId="4" borderId="1" xfId="0" applyNumberFormat="1" applyFont="1" applyFill="1" applyBorder="1" applyAlignment="1">
      <alignment horizontal="left"/>
    </xf>
    <xf numFmtId="4" fontId="26" fillId="0" borderId="0" xfId="0" applyNumberFormat="1" applyFont="1" applyAlignment="1">
      <alignment horizontal="right" vertical="center" wrapText="1"/>
    </xf>
    <xf numFmtId="4" fontId="22" fillId="5" borderId="1" xfId="0" applyNumberFormat="1" applyFont="1" applyFill="1" applyBorder="1" applyAlignment="1">
      <alignment horizontal="right"/>
    </xf>
    <xf numFmtId="4" fontId="22" fillId="0" borderId="1" xfId="0" applyNumberFormat="1" applyFont="1" applyBorder="1"/>
    <xf numFmtId="0" fontId="27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7" fillId="0" borderId="0" xfId="0" applyFont="1" applyAlignment="1">
      <alignment horizontal="center" vertical="top" wrapText="1"/>
    </xf>
    <xf numFmtId="0" fontId="22" fillId="0" borderId="1" xfId="0" applyFont="1" applyBorder="1" applyAlignment="1">
      <alignment horizontal="center" wrapText="1"/>
    </xf>
    <xf numFmtId="4" fontId="15" fillId="4" borderId="1" xfId="0" applyNumberFormat="1" applyFont="1" applyFill="1" applyBorder="1" applyAlignment="1">
      <alignment horizontal="right"/>
    </xf>
    <xf numFmtId="49" fontId="22" fillId="0" borderId="8" xfId="0" applyNumberFormat="1" applyFont="1" applyBorder="1" applyAlignment="1">
      <alignment horizontal="center" vertical="top" wrapText="1"/>
    </xf>
    <xf numFmtId="49" fontId="22" fillId="5" borderId="1" xfId="0" applyNumberFormat="1" applyFont="1" applyFill="1" applyBorder="1" applyAlignment="1">
      <alignment horizontal="center" vertical="top" wrapText="1"/>
    </xf>
    <xf numFmtId="1" fontId="22" fillId="0" borderId="1" xfId="0" applyNumberFormat="1" applyFont="1" applyBorder="1" applyAlignment="1">
      <alignment horizontal="center" wrapText="1"/>
    </xf>
    <xf numFmtId="0" fontId="22" fillId="0" borderId="1" xfId="0" applyFont="1" applyBorder="1" applyAlignment="1">
      <alignment horizontal="left" vertical="top" wrapText="1"/>
    </xf>
    <xf numFmtId="3" fontId="22" fillId="0" borderId="1" xfId="0" applyNumberFormat="1" applyFont="1" applyBorder="1" applyAlignment="1">
      <alignment horizontal="center" vertical="top" wrapText="1"/>
    </xf>
    <xf numFmtId="49" fontId="22" fillId="0" borderId="5" xfId="0" applyNumberFormat="1" applyFont="1" applyBorder="1" applyAlignment="1">
      <alignment horizontal="left" vertical="top" wrapText="1"/>
    </xf>
    <xf numFmtId="166" fontId="27" fillId="0" borderId="0" xfId="0" applyNumberFormat="1" applyFont="1"/>
    <xf numFmtId="4" fontId="17" fillId="3" borderId="1" xfId="0" applyNumberFormat="1" applyFont="1" applyFill="1" applyBorder="1"/>
    <xf numFmtId="0" fontId="22" fillId="0" borderId="5" xfId="8" applyFont="1" applyBorder="1" applyAlignment="1">
      <alignment horizontal="left" vertical="top" wrapText="1" shrinkToFit="1"/>
    </xf>
    <xf numFmtId="0" fontId="4" fillId="0" borderId="1" xfId="0" applyFont="1" applyBorder="1" applyAlignment="1">
      <alignment wrapText="1"/>
    </xf>
    <xf numFmtId="0" fontId="22" fillId="0" borderId="8" xfId="0" applyFont="1" applyBorder="1" applyAlignment="1">
      <alignment horizontal="left" vertical="top" wrapText="1"/>
    </xf>
    <xf numFmtId="0" fontId="22" fillId="0" borderId="8" xfId="0" applyFont="1" applyBorder="1" applyAlignment="1">
      <alignment horizontal="center" vertical="top" wrapText="1"/>
    </xf>
    <xf numFmtId="0" fontId="22" fillId="0" borderId="8" xfId="0" applyFont="1" applyBorder="1" applyAlignment="1">
      <alignment vertical="top" wrapText="1"/>
    </xf>
    <xf numFmtId="4" fontId="4" fillId="5" borderId="1" xfId="0" applyNumberFormat="1" applyFont="1" applyFill="1" applyBorder="1"/>
    <xf numFmtId="4" fontId="19" fillId="0" borderId="1" xfId="0" applyNumberFormat="1" applyFont="1" applyBorder="1"/>
    <xf numFmtId="0" fontId="4" fillId="5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" fontId="19" fillId="5" borderId="1" xfId="0" applyNumberFormat="1" applyFont="1" applyFill="1" applyBorder="1"/>
    <xf numFmtId="4" fontId="19" fillId="5" borderId="2" xfId="0" applyNumberFormat="1" applyFont="1" applyFill="1" applyBorder="1"/>
    <xf numFmtId="4" fontId="4" fillId="5" borderId="2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vertical="top" wrapText="1"/>
    </xf>
    <xf numFmtId="0" fontId="4" fillId="5" borderId="1" xfId="8" applyFont="1" applyFill="1" applyBorder="1" applyAlignment="1">
      <alignment horizontal="left" vertical="top" wrapText="1" shrinkToFit="1"/>
    </xf>
    <xf numFmtId="4" fontId="4" fillId="5" borderId="1" xfId="0" applyNumberFormat="1" applyFont="1" applyFill="1" applyBorder="1" applyAlignment="1">
      <alignment horizontal="left" vertical="center"/>
    </xf>
    <xf numFmtId="49" fontId="13" fillId="4" borderId="1" xfId="0" applyNumberFormat="1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5" borderId="0" xfId="0" applyFont="1" applyFill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166" fontId="4" fillId="0" borderId="1" xfId="0" applyNumberFormat="1" applyFont="1" applyBorder="1"/>
    <xf numFmtId="4" fontId="13" fillId="0" borderId="0" xfId="0" applyNumberFormat="1" applyFont="1" applyAlignment="1">
      <alignment wrapText="1"/>
    </xf>
    <xf numFmtId="49" fontId="13" fillId="4" borderId="2" xfId="0" applyNumberFormat="1" applyFont="1" applyFill="1" applyBorder="1" applyAlignment="1">
      <alignment horizontal="center" vertical="top" wrapText="1"/>
    </xf>
    <xf numFmtId="49" fontId="13" fillId="4" borderId="8" xfId="0" applyNumberFormat="1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top" wrapText="1"/>
    </xf>
    <xf numFmtId="0" fontId="12" fillId="5" borderId="2" xfId="0" applyFont="1" applyFill="1" applyBorder="1" applyAlignment="1">
      <alignment horizontal="center" vertical="top" wrapText="1"/>
    </xf>
    <xf numFmtId="0" fontId="13" fillId="4" borderId="8" xfId="8" applyFont="1" applyFill="1" applyBorder="1" applyAlignment="1">
      <alignment horizontal="left" vertical="top" wrapText="1" shrinkToFit="1"/>
    </xf>
    <xf numFmtId="0" fontId="11" fillId="0" borderId="0" xfId="0" applyFont="1" applyAlignment="1">
      <alignment vertical="center" wrapText="1"/>
    </xf>
    <xf numFmtId="1" fontId="4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wrapText="1"/>
    </xf>
    <xf numFmtId="4" fontId="13" fillId="4" borderId="6" xfId="0" applyNumberFormat="1" applyFont="1" applyFill="1" applyBorder="1"/>
    <xf numFmtId="0" fontId="4" fillId="0" borderId="1" xfId="8" applyFont="1" applyBorder="1" applyAlignment="1">
      <alignment vertical="top" wrapText="1" shrinkToFit="1"/>
    </xf>
    <xf numFmtId="0" fontId="4" fillId="0" borderId="2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right"/>
    </xf>
    <xf numFmtId="4" fontId="16" fillId="4" borderId="1" xfId="0" applyNumberFormat="1" applyFont="1" applyFill="1" applyBorder="1"/>
    <xf numFmtId="4" fontId="19" fillId="0" borderId="2" xfId="0" applyNumberFormat="1" applyFont="1" applyBorder="1"/>
    <xf numFmtId="4" fontId="32" fillId="0" borderId="13" xfId="0" applyNumberFormat="1" applyFont="1" applyBorder="1" applyAlignment="1">
      <alignment horizontal="right" vertical="center" wrapText="1"/>
    </xf>
    <xf numFmtId="4" fontId="33" fillId="0" borderId="0" xfId="0" applyNumberFormat="1" applyFont="1" applyAlignment="1">
      <alignment horizontal="right" vertical="center" wrapText="1"/>
    </xf>
    <xf numFmtId="4" fontId="21" fillId="0" borderId="0" xfId="0" applyNumberFormat="1" applyFont="1" applyAlignment="1">
      <alignment wrapText="1"/>
    </xf>
    <xf numFmtId="4" fontId="22" fillId="5" borderId="2" xfId="0" applyNumberFormat="1" applyFont="1" applyFill="1" applyBorder="1" applyAlignment="1">
      <alignment horizontal="right"/>
    </xf>
    <xf numFmtId="4" fontId="4" fillId="0" borderId="0" xfId="0" applyNumberFormat="1" applyFont="1" applyAlignment="1">
      <alignment wrapText="1"/>
    </xf>
    <xf numFmtId="0" fontId="4" fillId="5" borderId="5" xfId="8" applyFont="1" applyFill="1" applyBorder="1" applyAlignment="1">
      <alignment horizontal="left" vertical="top" wrapText="1" shrinkToFit="1"/>
    </xf>
    <xf numFmtId="0" fontId="4" fillId="5" borderId="5" xfId="8" applyFont="1" applyFill="1" applyBorder="1" applyAlignment="1">
      <alignment vertical="top" wrapText="1" shrinkToFit="1"/>
    </xf>
    <xf numFmtId="0" fontId="4" fillId="5" borderId="12" xfId="8" applyFont="1" applyFill="1" applyBorder="1" applyAlignment="1">
      <alignment horizontal="left" vertical="top" wrapText="1" shrinkToFit="1"/>
    </xf>
    <xf numFmtId="4" fontId="4" fillId="5" borderId="3" xfId="0" applyNumberFormat="1" applyFont="1" applyFill="1" applyBorder="1"/>
    <xf numFmtId="0" fontId="4" fillId="0" borderId="1" xfId="8" applyFont="1" applyBorder="1" applyAlignment="1">
      <alignment horizontal="left" vertical="top" wrapText="1" shrinkToFit="1"/>
    </xf>
    <xf numFmtId="4" fontId="20" fillId="0" borderId="0" xfId="0" applyNumberFormat="1" applyFont="1" applyAlignment="1">
      <alignment wrapText="1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4" fontId="32" fillId="0" borderId="14" xfId="0" applyNumberFormat="1" applyFont="1" applyBorder="1" applyAlignment="1">
      <alignment horizontal="right" vertical="center" wrapText="1"/>
    </xf>
    <xf numFmtId="166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wrapText="1"/>
    </xf>
    <xf numFmtId="2" fontId="4" fillId="0" borderId="1" xfId="0" applyNumberFormat="1" applyFont="1" applyBorder="1" applyAlignment="1">
      <alignment wrapText="1"/>
    </xf>
    <xf numFmtId="4" fontId="7" fillId="0" borderId="0" xfId="0" applyNumberFormat="1" applyFont="1"/>
    <xf numFmtId="4" fontId="7" fillId="0" borderId="1" xfId="0" applyNumberFormat="1" applyFont="1" applyBorder="1"/>
    <xf numFmtId="0" fontId="7" fillId="0" borderId="0" xfId="0" applyFont="1"/>
    <xf numFmtId="49" fontId="4" fillId="0" borderId="1" xfId="0" applyNumberFormat="1" applyFont="1" applyBorder="1" applyAlignment="1">
      <alignment horizontal="left" vertical="top" wrapText="1"/>
    </xf>
    <xf numFmtId="49" fontId="16" fillId="3" borderId="8" xfId="0" applyNumberFormat="1" applyFont="1" applyFill="1" applyBorder="1" applyAlignment="1">
      <alignment horizontal="center" vertical="top" wrapText="1"/>
    </xf>
    <xf numFmtId="0" fontId="16" fillId="3" borderId="8" xfId="0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left" vertical="top" wrapText="1"/>
    </xf>
    <xf numFmtId="49" fontId="13" fillId="4" borderId="3" xfId="0" applyNumberFormat="1" applyFont="1" applyFill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 vertical="top" wrapText="1"/>
    </xf>
    <xf numFmtId="49" fontId="34" fillId="4" borderId="8" xfId="0" applyNumberFormat="1" applyFont="1" applyFill="1" applyBorder="1" applyAlignment="1">
      <alignment horizontal="center" vertical="top" wrapText="1"/>
    </xf>
    <xf numFmtId="3" fontId="34" fillId="4" borderId="8" xfId="0" applyNumberFormat="1" applyFont="1" applyFill="1" applyBorder="1" applyAlignment="1">
      <alignment horizontal="center" vertical="top" wrapText="1"/>
    </xf>
    <xf numFmtId="3" fontId="13" fillId="4" borderId="8" xfId="0" applyNumberFormat="1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left" vertical="top" wrapText="1"/>
    </xf>
    <xf numFmtId="49" fontId="16" fillId="4" borderId="8" xfId="0" applyNumberFormat="1" applyFont="1" applyFill="1" applyBorder="1" applyAlignment="1">
      <alignment horizontal="center" vertical="top" wrapText="1"/>
    </xf>
    <xf numFmtId="0" fontId="22" fillId="0" borderId="8" xfId="8" applyFont="1" applyBorder="1" applyAlignment="1">
      <alignment horizontal="left" vertical="top" wrapText="1" shrinkToFit="1"/>
    </xf>
    <xf numFmtId="0" fontId="15" fillId="4" borderId="8" xfId="8" applyFont="1" applyFill="1" applyBorder="1" applyAlignment="1">
      <alignment horizontal="left" vertical="top" wrapText="1" shrinkToFit="1"/>
    </xf>
    <xf numFmtId="0" fontId="17" fillId="3" borderId="8" xfId="8" applyFont="1" applyFill="1" applyBorder="1" applyAlignment="1">
      <alignment horizontal="left" vertical="top" wrapText="1" shrinkToFit="1"/>
    </xf>
    <xf numFmtId="49" fontId="16" fillId="3" borderId="8" xfId="0" applyNumberFormat="1" applyFont="1" applyFill="1" applyBorder="1" applyAlignment="1">
      <alignment horizontal="left" vertical="top" wrapText="1"/>
    </xf>
    <xf numFmtId="0" fontId="13" fillId="3" borderId="8" xfId="0" applyFont="1" applyFill="1" applyBorder="1" applyAlignment="1">
      <alignment horizontal="center" vertical="top" wrapText="1"/>
    </xf>
    <xf numFmtId="3" fontId="16" fillId="4" borderId="8" xfId="0" applyNumberFormat="1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vertical="top" wrapText="1"/>
    </xf>
    <xf numFmtId="0" fontId="14" fillId="4" borderId="8" xfId="0" applyFont="1" applyFill="1" applyBorder="1" applyAlignment="1">
      <alignment vertical="top" wrapText="1"/>
    </xf>
    <xf numFmtId="0" fontId="14" fillId="4" borderId="3" xfId="0" applyFont="1" applyFill="1" applyBorder="1" applyAlignment="1">
      <alignment vertical="top" wrapText="1"/>
    </xf>
    <xf numFmtId="0" fontId="13" fillId="4" borderId="11" xfId="8" applyFont="1" applyFill="1" applyBorder="1" applyAlignment="1">
      <alignment horizontal="left" vertical="top" wrapText="1" shrinkToFi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left"/>
    </xf>
    <xf numFmtId="4" fontId="4" fillId="0" borderId="3" xfId="0" applyNumberFormat="1" applyFont="1" applyBorder="1" applyAlignment="1">
      <alignment horizontal="right"/>
    </xf>
    <xf numFmtId="0" fontId="4" fillId="0" borderId="2" xfId="8" applyFont="1" applyBorder="1" applyAlignment="1">
      <alignment horizontal="left" vertical="top" wrapText="1" shrinkToFit="1"/>
    </xf>
    <xf numFmtId="0" fontId="4" fillId="0" borderId="1" xfId="0" applyFont="1" applyBorder="1" applyAlignment="1">
      <alignment horizontal="left" vertical="top" wrapText="1"/>
    </xf>
    <xf numFmtId="4" fontId="13" fillId="4" borderId="3" xfId="0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13" fillId="4" borderId="2" xfId="0" applyNumberFormat="1" applyFont="1" applyFill="1" applyBorder="1" applyAlignment="1">
      <alignment horizontal="center" vertical="top" wrapText="1"/>
    </xf>
    <xf numFmtId="49" fontId="13" fillId="4" borderId="8" xfId="0" applyNumberFormat="1" applyFont="1" applyFill="1" applyBorder="1" applyAlignment="1">
      <alignment horizontal="center" vertical="top" wrapText="1"/>
    </xf>
    <xf numFmtId="49" fontId="13" fillId="4" borderId="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right"/>
    </xf>
    <xf numFmtId="49" fontId="4" fillId="5" borderId="2" xfId="0" applyNumberFormat="1" applyFont="1" applyFill="1" applyBorder="1" applyAlignment="1">
      <alignment horizontal="center" vertical="top" wrapText="1"/>
    </xf>
    <xf numFmtId="49" fontId="4" fillId="5" borderId="3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left" vertical="top" wrapText="1"/>
    </xf>
    <xf numFmtId="49" fontId="4" fillId="5" borderId="8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2" fillId="0" borderId="8" xfId="0" applyFont="1" applyBorder="1" applyAlignment="1">
      <alignment horizontal="left" vertical="top" wrapText="1"/>
    </xf>
    <xf numFmtId="0" fontId="12" fillId="5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13" fillId="4" borderId="3" xfId="0" applyNumberFormat="1" applyFont="1" applyFill="1" applyBorder="1" applyAlignment="1">
      <alignment horizontal="right"/>
    </xf>
    <xf numFmtId="0" fontId="22" fillId="0" borderId="1" xfId="0" applyFont="1" applyBorder="1" applyAlignment="1">
      <alignment horizontal="left" vertical="top" wrapText="1"/>
    </xf>
    <xf numFmtId="4" fontId="19" fillId="4" borderId="1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 vertical="top" wrapText="1"/>
    </xf>
    <xf numFmtId="49" fontId="4" fillId="5" borderId="2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13" fillId="4" borderId="3" xfId="0" applyNumberFormat="1" applyFont="1" applyFill="1" applyBorder="1" applyAlignment="1">
      <alignment horizontal="left"/>
    </xf>
    <xf numFmtId="49" fontId="12" fillId="5" borderId="1" xfId="0" applyNumberFormat="1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left"/>
    </xf>
    <xf numFmtId="0" fontId="4" fillId="5" borderId="6" xfId="0" applyFont="1" applyFill="1" applyBorder="1" applyAlignment="1">
      <alignment vertical="top" wrapText="1"/>
    </xf>
    <xf numFmtId="0" fontId="4" fillId="5" borderId="6" xfId="9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4" fillId="5" borderId="5" xfId="0" applyFont="1" applyFill="1" applyBorder="1" applyAlignment="1">
      <alignment horizontal="left" vertical="top" wrapText="1"/>
    </xf>
    <xf numFmtId="0" fontId="4" fillId="5" borderId="12" xfId="0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right"/>
    </xf>
    <xf numFmtId="4" fontId="20" fillId="0" borderId="0" xfId="0" applyNumberFormat="1" applyFont="1" applyAlignment="1">
      <alignment horizontal="right" wrapText="1"/>
    </xf>
    <xf numFmtId="4" fontId="13" fillId="4" borderId="10" xfId="0" applyNumberFormat="1" applyFont="1" applyFill="1" applyBorder="1"/>
    <xf numFmtId="4" fontId="20" fillId="0" borderId="0" xfId="0" applyNumberFormat="1" applyFont="1" applyAlignment="1">
      <alignment horizontal="left" vertical="top" wrapText="1"/>
    </xf>
    <xf numFmtId="4" fontId="22" fillId="0" borderId="3" xfId="0" applyNumberFormat="1" applyFont="1" applyBorder="1"/>
    <xf numFmtId="4" fontId="22" fillId="5" borderId="3" xfId="0" applyNumberFormat="1" applyFont="1" applyFill="1" applyBorder="1" applyAlignment="1">
      <alignment horizontal="right"/>
    </xf>
    <xf numFmtId="4" fontId="20" fillId="5" borderId="0" xfId="0" applyNumberFormat="1" applyFont="1" applyFill="1" applyAlignment="1">
      <alignment wrapText="1"/>
    </xf>
    <xf numFmtId="49" fontId="4" fillId="0" borderId="1" xfId="0" applyNumberFormat="1" applyFont="1" applyBorder="1" applyAlignment="1">
      <alignment horizontal="center" vertical="top" wrapText="1"/>
    </xf>
    <xf numFmtId="4" fontId="20" fillId="0" borderId="1" xfId="0" applyNumberFormat="1" applyFont="1" applyBorder="1" applyAlignment="1">
      <alignment horizontal="right" wrapText="1"/>
    </xf>
    <xf numFmtId="4" fontId="20" fillId="0" borderId="1" xfId="0" applyNumberFormat="1" applyFont="1" applyBorder="1" applyAlignment="1">
      <alignment wrapText="1"/>
    </xf>
    <xf numFmtId="4" fontId="20" fillId="3" borderId="1" xfId="0" applyNumberFormat="1" applyFont="1" applyFill="1" applyBorder="1" applyAlignment="1">
      <alignment horizontal="right" wrapText="1"/>
    </xf>
    <xf numFmtId="4" fontId="20" fillId="3" borderId="1" xfId="0" applyNumberFormat="1" applyFont="1" applyFill="1" applyBorder="1" applyAlignment="1">
      <alignment wrapText="1"/>
    </xf>
    <xf numFmtId="4" fontId="12" fillId="3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6" xfId="9" applyFont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4" fontId="4" fillId="0" borderId="1" xfId="0" applyNumberFormat="1" applyFont="1" applyFill="1" applyBorder="1"/>
    <xf numFmtId="4" fontId="4" fillId="0" borderId="1" xfId="0" applyNumberFormat="1" applyFont="1" applyBorder="1" applyAlignment="1">
      <alignment wrapText="1"/>
    </xf>
    <xf numFmtId="0" fontId="22" fillId="0" borderId="1" xfId="10" applyFont="1" applyBorder="1" applyAlignment="1">
      <alignment vertical="top" wrapText="1"/>
    </xf>
    <xf numFmtId="4" fontId="35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" fontId="35" fillId="6" borderId="0" xfId="0" applyNumberFormat="1" applyFont="1" applyFill="1" applyAlignment="1">
      <alignment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4" fillId="5" borderId="3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left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6" xfId="9" applyFont="1" applyFill="1" applyBorder="1" applyAlignment="1">
      <alignment vertical="top" wrapText="1"/>
    </xf>
    <xf numFmtId="49" fontId="4" fillId="5" borderId="8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left"/>
    </xf>
    <xf numFmtId="49" fontId="12" fillId="5" borderId="8" xfId="0" applyNumberFormat="1" applyFont="1" applyFill="1" applyBorder="1" applyAlignment="1">
      <alignment horizontal="center" vertical="top" wrapText="1"/>
    </xf>
    <xf numFmtId="0" fontId="4" fillId="5" borderId="1" xfId="9" applyFont="1" applyFill="1" applyBorder="1" applyAlignment="1">
      <alignment vertical="top" wrapText="1"/>
    </xf>
    <xf numFmtId="4" fontId="4" fillId="5" borderId="1" xfId="0" applyNumberFormat="1" applyFont="1" applyFill="1" applyBorder="1" applyAlignment="1"/>
    <xf numFmtId="49" fontId="13" fillId="4" borderId="2" xfId="0" applyNumberFormat="1" applyFont="1" applyFill="1" applyBorder="1" applyAlignment="1">
      <alignment horizontal="center" vertical="top" wrapText="1"/>
    </xf>
    <xf numFmtId="49" fontId="13" fillId="4" borderId="8" xfId="0" applyNumberFormat="1" applyFont="1" applyFill="1" applyBorder="1" applyAlignment="1">
      <alignment horizontal="center" vertical="top" wrapText="1"/>
    </xf>
    <xf numFmtId="49" fontId="13" fillId="4" borderId="3" xfId="0" applyNumberFormat="1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left"/>
    </xf>
    <xf numFmtId="4" fontId="4" fillId="5" borderId="3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vertical="top" wrapText="1"/>
    </xf>
    <xf numFmtId="4" fontId="4" fillId="5" borderId="0" xfId="0" applyNumberFormat="1" applyFont="1" applyFill="1" applyAlignment="1">
      <alignment wrapText="1"/>
    </xf>
    <xf numFmtId="0" fontId="22" fillId="5" borderId="1" xfId="0" applyFont="1" applyFill="1" applyBorder="1" applyAlignment="1">
      <alignment horizontal="right"/>
    </xf>
    <xf numFmtId="4" fontId="4" fillId="5" borderId="2" xfId="0" applyNumberFormat="1" applyFont="1" applyFill="1" applyBorder="1"/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/>
    </xf>
    <xf numFmtId="4" fontId="20" fillId="0" borderId="0" xfId="0" applyNumberFormat="1" applyFont="1" applyFill="1" applyAlignment="1">
      <alignment horizontal="right" wrapText="1"/>
    </xf>
    <xf numFmtId="4" fontId="20" fillId="0" borderId="0" xfId="0" applyNumberFormat="1" applyFont="1" applyFill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Fill="1" applyBorder="1"/>
    <xf numFmtId="0" fontId="12" fillId="0" borderId="0" xfId="0" applyFont="1" applyFill="1" applyAlignment="1">
      <alignment wrapText="1"/>
    </xf>
    <xf numFmtId="0" fontId="13" fillId="7" borderId="1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8" applyFont="1" applyFill="1" applyBorder="1" applyAlignment="1">
      <alignment horizontal="left" vertical="top" wrapText="1" shrinkToFit="1"/>
    </xf>
    <xf numFmtId="0" fontId="12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center"/>
    </xf>
    <xf numFmtId="4" fontId="12" fillId="0" borderId="0" xfId="0" applyNumberFormat="1" applyFont="1" applyFill="1" applyAlignment="1">
      <alignment wrapText="1"/>
    </xf>
    <xf numFmtId="49" fontId="22" fillId="0" borderId="1" xfId="0" applyNumberFormat="1" applyFont="1" applyFill="1" applyBorder="1" applyAlignment="1">
      <alignment horizontal="center" vertical="top" wrapText="1"/>
    </xf>
    <xf numFmtId="4" fontId="22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" fontId="22" fillId="0" borderId="1" xfId="0" applyNumberFormat="1" applyFont="1" applyFill="1" applyBorder="1"/>
    <xf numFmtId="166" fontId="4" fillId="0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4" fillId="5" borderId="3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49" fontId="13" fillId="4" borderId="2" xfId="0" applyNumberFormat="1" applyFont="1" applyFill="1" applyBorder="1" applyAlignment="1">
      <alignment horizontal="center" vertical="top" wrapText="1"/>
    </xf>
    <xf numFmtId="49" fontId="13" fillId="4" borderId="8" xfId="0" applyNumberFormat="1" applyFont="1" applyFill="1" applyBorder="1" applyAlignment="1">
      <alignment horizontal="center" vertical="top" wrapText="1"/>
    </xf>
    <xf numFmtId="49" fontId="13" fillId="4" borderId="3" xfId="0" applyNumberFormat="1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horizontal="left" vertical="top" wrapText="1"/>
    </xf>
    <xf numFmtId="0" fontId="19" fillId="4" borderId="2" xfId="0" applyFont="1" applyFill="1" applyBorder="1" applyAlignment="1">
      <alignment horizontal="left" vertical="top" wrapText="1"/>
    </xf>
    <xf numFmtId="0" fontId="19" fillId="4" borderId="8" xfId="0" applyFont="1" applyFill="1" applyBorder="1" applyAlignment="1">
      <alignment horizontal="left" vertical="top" wrapText="1"/>
    </xf>
    <xf numFmtId="0" fontId="19" fillId="4" borderId="3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8" applyFont="1" applyBorder="1" applyAlignment="1">
      <alignment horizontal="left" vertical="top" wrapText="1" shrinkToFit="1"/>
    </xf>
    <xf numFmtId="0" fontId="4" fillId="0" borderId="3" xfId="8" applyFont="1" applyBorder="1" applyAlignment="1">
      <alignment horizontal="left" vertical="top" wrapText="1" shrinkToFit="1"/>
    </xf>
    <xf numFmtId="4" fontId="4" fillId="0" borderId="2" xfId="0" applyNumberFormat="1" applyFont="1" applyBorder="1" applyAlignment="1">
      <alignment horizontal="left"/>
    </xf>
    <xf numFmtId="4" fontId="4" fillId="0" borderId="3" xfId="0" applyNumberFormat="1" applyFont="1" applyBorder="1" applyAlignment="1">
      <alignment horizontal="left"/>
    </xf>
    <xf numFmtId="0" fontId="13" fillId="4" borderId="2" xfId="8" applyFont="1" applyFill="1" applyBorder="1" applyAlignment="1">
      <alignment horizontal="left" vertical="top" wrapText="1" shrinkToFit="1"/>
    </xf>
    <xf numFmtId="0" fontId="13" fillId="4" borderId="8" xfId="8" applyFont="1" applyFill="1" applyBorder="1" applyAlignment="1">
      <alignment horizontal="left" vertical="top" wrapText="1" shrinkToFit="1"/>
    </xf>
    <xf numFmtId="0" fontId="13" fillId="4" borderId="3" xfId="8" applyFont="1" applyFill="1" applyBorder="1" applyAlignment="1">
      <alignment horizontal="left" vertical="top" wrapText="1" shrinkToFit="1"/>
    </xf>
    <xf numFmtId="1" fontId="4" fillId="0" borderId="2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12" fillId="0" borderId="0" xfId="0" applyNumberFormat="1" applyFont="1" applyAlignment="1">
      <alignment horizontal="left" vertical="top" wrapText="1"/>
    </xf>
    <xf numFmtId="166" fontId="1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3" fontId="13" fillId="4" borderId="2" xfId="0" applyNumberFormat="1" applyFont="1" applyFill="1" applyBorder="1" applyAlignment="1">
      <alignment horizontal="center" vertical="top" wrapText="1"/>
    </xf>
    <xf numFmtId="3" fontId="13" fillId="4" borderId="8" xfId="0" applyNumberFormat="1" applyFont="1" applyFill="1" applyBorder="1" applyAlignment="1">
      <alignment horizontal="center" vertical="top" wrapText="1"/>
    </xf>
    <xf numFmtId="3" fontId="13" fillId="4" borderId="3" xfId="0" applyNumberFormat="1" applyFont="1" applyFill="1" applyBorder="1" applyAlignment="1">
      <alignment horizontal="center" vertical="top" wrapText="1"/>
    </xf>
    <xf numFmtId="49" fontId="12" fillId="5" borderId="2" xfId="0" applyNumberFormat="1" applyFont="1" applyFill="1" applyBorder="1" applyAlignment="1">
      <alignment horizontal="center" vertical="top" wrapText="1"/>
    </xf>
    <xf numFmtId="49" fontId="12" fillId="5" borderId="3" xfId="0" applyNumberFormat="1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left"/>
    </xf>
    <xf numFmtId="4" fontId="4" fillId="5" borderId="3" xfId="0" applyNumberFormat="1" applyFont="1" applyFill="1" applyBorder="1" applyAlignment="1">
      <alignment horizontal="left"/>
    </xf>
    <xf numFmtId="0" fontId="12" fillId="5" borderId="2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0" fontId="31" fillId="4" borderId="2" xfId="8" applyFont="1" applyFill="1" applyBorder="1" applyAlignment="1">
      <alignment horizontal="left" vertical="top" wrapText="1" shrinkToFit="1"/>
    </xf>
    <xf numFmtId="0" fontId="31" fillId="4" borderId="8" xfId="8" applyFont="1" applyFill="1" applyBorder="1" applyAlignment="1">
      <alignment horizontal="left" vertical="top" wrapText="1" shrinkToFit="1"/>
    </xf>
    <xf numFmtId="0" fontId="31" fillId="4" borderId="3" xfId="8" applyFont="1" applyFill="1" applyBorder="1" applyAlignment="1">
      <alignment horizontal="left" vertical="top" wrapText="1" shrinkToFi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8" xfId="0" applyNumberFormat="1" applyFont="1" applyFill="1" applyBorder="1" applyAlignment="1">
      <alignment horizontal="center" vertical="top" wrapText="1"/>
    </xf>
    <xf numFmtId="49" fontId="16" fillId="3" borderId="3" xfId="0" applyNumberFormat="1" applyFont="1" applyFill="1" applyBorder="1" applyAlignment="1">
      <alignment horizontal="center" vertical="top" wrapText="1"/>
    </xf>
    <xf numFmtId="49" fontId="30" fillId="3" borderId="2" xfId="0" applyNumberFormat="1" applyFont="1" applyFill="1" applyBorder="1" applyAlignment="1">
      <alignment horizontal="center" vertical="top" wrapText="1"/>
    </xf>
    <xf numFmtId="49" fontId="30" fillId="3" borderId="8" xfId="0" applyNumberFormat="1" applyFont="1" applyFill="1" applyBorder="1" applyAlignment="1">
      <alignment horizontal="center" vertical="top" wrapText="1"/>
    </xf>
    <xf numFmtId="49" fontId="30" fillId="3" borderId="3" xfId="0" applyNumberFormat="1" applyFont="1" applyFill="1" applyBorder="1" applyAlignment="1">
      <alignment horizontal="center" vertical="top" wrapText="1"/>
    </xf>
    <xf numFmtId="0" fontId="30" fillId="3" borderId="2" xfId="0" applyFont="1" applyFill="1" applyBorder="1" applyAlignment="1">
      <alignment horizontal="center" vertical="top" wrapText="1"/>
    </xf>
    <xf numFmtId="0" fontId="30" fillId="3" borderId="8" xfId="0" applyFont="1" applyFill="1" applyBorder="1" applyAlignment="1">
      <alignment horizontal="center" vertical="top" wrapText="1"/>
    </xf>
    <xf numFmtId="0" fontId="30" fillId="3" borderId="3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left" vertical="top" wrapText="1"/>
    </xf>
    <xf numFmtId="0" fontId="16" fillId="3" borderId="8" xfId="0" applyFont="1" applyFill="1" applyBorder="1" applyAlignment="1">
      <alignment horizontal="left" vertical="top" wrapText="1"/>
    </xf>
    <xf numFmtId="0" fontId="16" fillId="3" borderId="3" xfId="0" applyFont="1" applyFill="1" applyBorder="1" applyAlignment="1">
      <alignment horizontal="left" vertical="top" wrapText="1"/>
    </xf>
    <xf numFmtId="3" fontId="30" fillId="3" borderId="2" xfId="0" applyNumberFormat="1" applyFont="1" applyFill="1" applyBorder="1" applyAlignment="1">
      <alignment horizontal="center" vertical="top" wrapText="1"/>
    </xf>
    <xf numFmtId="3" fontId="30" fillId="3" borderId="8" xfId="0" applyNumberFormat="1" applyFont="1" applyFill="1" applyBorder="1" applyAlignment="1">
      <alignment horizontal="center" vertical="top" wrapText="1"/>
    </xf>
    <xf numFmtId="3" fontId="30" fillId="3" borderId="3" xfId="0" applyNumberFormat="1" applyFont="1" applyFill="1" applyBorder="1" applyAlignment="1">
      <alignment horizontal="center" vertical="top" wrapText="1"/>
    </xf>
    <xf numFmtId="3" fontId="13" fillId="4" borderId="2" xfId="0" applyNumberFormat="1" applyFont="1" applyFill="1" applyBorder="1" applyAlignment="1">
      <alignment horizontal="center" vertical="top"/>
    </xf>
    <xf numFmtId="3" fontId="13" fillId="4" borderId="8" xfId="0" applyNumberFormat="1" applyFont="1" applyFill="1" applyBorder="1" applyAlignment="1">
      <alignment horizontal="center" vertical="top"/>
    </xf>
    <xf numFmtId="3" fontId="13" fillId="4" borderId="3" xfId="0" applyNumberFormat="1" applyFont="1" applyFill="1" applyBorder="1" applyAlignment="1">
      <alignment horizontal="center" vertical="top"/>
    </xf>
    <xf numFmtId="3" fontId="4" fillId="0" borderId="2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 wrapText="1"/>
    </xf>
    <xf numFmtId="49" fontId="16" fillId="4" borderId="2" xfId="0" applyNumberFormat="1" applyFont="1" applyFill="1" applyBorder="1" applyAlignment="1">
      <alignment horizontal="center" vertical="top" wrapText="1"/>
    </xf>
    <xf numFmtId="49" fontId="16" fillId="4" borderId="8" xfId="0" applyNumberFormat="1" applyFont="1" applyFill="1" applyBorder="1" applyAlignment="1">
      <alignment horizontal="center" vertical="top" wrapText="1"/>
    </xf>
    <xf numFmtId="49" fontId="16" fillId="4" borderId="3" xfId="0" applyNumberFormat="1" applyFont="1" applyFill="1" applyBorder="1" applyAlignment="1">
      <alignment horizontal="center" vertical="top" wrapText="1"/>
    </xf>
    <xf numFmtId="4" fontId="13" fillId="4" borderId="2" xfId="0" applyNumberFormat="1" applyFont="1" applyFill="1" applyBorder="1" applyAlignment="1">
      <alignment horizontal="right"/>
    </xf>
    <xf numFmtId="4" fontId="13" fillId="4" borderId="8" xfId="0" applyNumberFormat="1" applyFont="1" applyFill="1" applyBorder="1" applyAlignment="1">
      <alignment horizontal="right"/>
    </xf>
    <xf numFmtId="4" fontId="13" fillId="4" borderId="3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3" fontId="15" fillId="4" borderId="2" xfId="0" applyNumberFormat="1" applyFont="1" applyFill="1" applyBorder="1" applyAlignment="1">
      <alignment horizontal="center" vertical="top" wrapText="1"/>
    </xf>
    <xf numFmtId="3" fontId="15" fillId="4" borderId="8" xfId="0" applyNumberFormat="1" applyFont="1" applyFill="1" applyBorder="1" applyAlignment="1">
      <alignment horizontal="center" vertical="top" wrapText="1"/>
    </xf>
    <xf numFmtId="3" fontId="15" fillId="4" borderId="3" xfId="0" applyNumberFormat="1" applyFont="1" applyFill="1" applyBorder="1" applyAlignment="1">
      <alignment horizontal="center" vertical="top" wrapText="1"/>
    </xf>
    <xf numFmtId="49" fontId="16" fillId="4" borderId="1" xfId="0" applyNumberFormat="1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16" fillId="3" borderId="2" xfId="8" applyFont="1" applyFill="1" applyBorder="1" applyAlignment="1">
      <alignment horizontal="left" vertical="top" wrapText="1" shrinkToFit="1"/>
    </xf>
    <xf numFmtId="0" fontId="16" fillId="3" borderId="8" xfId="8" applyFont="1" applyFill="1" applyBorder="1" applyAlignment="1">
      <alignment horizontal="left" vertical="top" wrapText="1" shrinkToFit="1"/>
    </xf>
    <xf numFmtId="0" fontId="16" fillId="3" borderId="3" xfId="8" applyFont="1" applyFill="1" applyBorder="1" applyAlignment="1">
      <alignment horizontal="left" vertical="top" wrapText="1" shrinkToFit="1"/>
    </xf>
    <xf numFmtId="4" fontId="12" fillId="0" borderId="0" xfId="0" applyNumberFormat="1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/>
    </xf>
    <xf numFmtId="4" fontId="4" fillId="0" borderId="5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4" fillId="0" borderId="2" xfId="8" applyFont="1" applyFill="1" applyBorder="1" applyAlignment="1">
      <alignment horizontal="left" vertical="top" wrapText="1" shrinkToFit="1"/>
    </xf>
    <xf numFmtId="0" fontId="4" fillId="0" borderId="3" xfId="8" applyFont="1" applyFill="1" applyBorder="1" applyAlignment="1">
      <alignment horizontal="left" vertical="top" wrapText="1" shrinkToFit="1"/>
    </xf>
    <xf numFmtId="0" fontId="4" fillId="0" borderId="8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49" fontId="15" fillId="4" borderId="2" xfId="0" applyNumberFormat="1" applyFont="1" applyFill="1" applyBorder="1" applyAlignment="1">
      <alignment horizontal="center" vertical="top" wrapText="1"/>
    </xf>
    <xf numFmtId="49" fontId="15" fillId="4" borderId="8" xfId="0" applyNumberFormat="1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2" xfId="0" applyFont="1" applyFill="1" applyBorder="1" applyAlignment="1">
      <alignment horizontal="center" vertical="top" wrapText="1"/>
    </xf>
    <xf numFmtId="0" fontId="15" fillId="4" borderId="8" xfId="0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15" fillId="4" borderId="2" xfId="8" applyFont="1" applyFill="1" applyBorder="1" applyAlignment="1">
      <alignment horizontal="left" vertical="top" wrapText="1" shrinkToFit="1"/>
    </xf>
    <xf numFmtId="0" fontId="15" fillId="4" borderId="8" xfId="8" applyFont="1" applyFill="1" applyBorder="1" applyAlignment="1">
      <alignment horizontal="left" vertical="top" wrapText="1" shrinkToFit="1"/>
    </xf>
    <xf numFmtId="0" fontId="15" fillId="4" borderId="3" xfId="8" applyFont="1" applyFill="1" applyBorder="1" applyAlignment="1">
      <alignment horizontal="left" vertical="top" wrapText="1" shrinkToFit="1"/>
    </xf>
    <xf numFmtId="0" fontId="24" fillId="4" borderId="2" xfId="0" applyFont="1" applyFill="1" applyBorder="1" applyAlignment="1">
      <alignment horizontal="left" vertical="top" wrapText="1"/>
    </xf>
    <xf numFmtId="0" fontId="24" fillId="4" borderId="8" xfId="0" applyFont="1" applyFill="1" applyBorder="1" applyAlignment="1">
      <alignment horizontal="left" vertical="top" wrapText="1"/>
    </xf>
    <xf numFmtId="0" fontId="24" fillId="4" borderId="3" xfId="0" applyFont="1" applyFill="1" applyBorder="1" applyAlignment="1">
      <alignment horizontal="left" vertical="top" wrapText="1"/>
    </xf>
    <xf numFmtId="49" fontId="27" fillId="4" borderId="2" xfId="0" applyNumberFormat="1" applyFont="1" applyFill="1" applyBorder="1" applyAlignment="1">
      <alignment horizontal="center" vertical="top" wrapText="1"/>
    </xf>
    <xf numFmtId="49" fontId="27" fillId="4" borderId="8" xfId="0" applyNumberFormat="1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49" fontId="15" fillId="4" borderId="1" xfId="0" applyNumberFormat="1" applyFont="1" applyFill="1" applyBorder="1" applyAlignment="1">
      <alignment horizontal="center" vertical="top" wrapText="1"/>
    </xf>
    <xf numFmtId="0" fontId="15" fillId="4" borderId="2" xfId="0" applyFont="1" applyFill="1" applyBorder="1" applyAlignment="1">
      <alignment horizontal="left" vertical="top" wrapText="1"/>
    </xf>
    <xf numFmtId="0" fontId="15" fillId="4" borderId="8" xfId="0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left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49" fontId="17" fillId="3" borderId="2" xfId="0" applyNumberFormat="1" applyFont="1" applyFill="1" applyBorder="1" applyAlignment="1">
      <alignment horizontal="center" vertical="top" wrapText="1"/>
    </xf>
    <xf numFmtId="49" fontId="17" fillId="3" borderId="8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8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7" fillId="3" borderId="2" xfId="8" applyFont="1" applyFill="1" applyBorder="1" applyAlignment="1">
      <alignment horizontal="left" vertical="top" wrapText="1" shrinkToFit="1"/>
    </xf>
    <xf numFmtId="0" fontId="17" fillId="3" borderId="8" xfId="8" applyFont="1" applyFill="1" applyBorder="1" applyAlignment="1">
      <alignment horizontal="left" vertical="top" wrapText="1" shrinkToFit="1"/>
    </xf>
    <xf numFmtId="0" fontId="17" fillId="3" borderId="3" xfId="8" applyFont="1" applyFill="1" applyBorder="1" applyAlignment="1">
      <alignment horizontal="left" vertical="top" wrapText="1" shrinkToFit="1"/>
    </xf>
    <xf numFmtId="49" fontId="22" fillId="0" borderId="2" xfId="0" applyNumberFormat="1" applyFont="1" applyBorder="1" applyAlignment="1">
      <alignment horizontal="center" vertical="top" wrapText="1"/>
    </xf>
    <xf numFmtId="49" fontId="22" fillId="0" borderId="3" xfId="0" applyNumberFormat="1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2" xfId="8" applyFont="1" applyBorder="1" applyAlignment="1">
      <alignment horizontal="left" vertical="top" wrapText="1" shrinkToFit="1"/>
    </xf>
    <xf numFmtId="0" fontId="22" fillId="0" borderId="3" xfId="8" applyFont="1" applyBorder="1" applyAlignment="1">
      <alignment horizontal="left" vertical="top" wrapText="1" shrinkToFit="1"/>
    </xf>
    <xf numFmtId="3" fontId="22" fillId="0" borderId="2" xfId="0" applyNumberFormat="1" applyFont="1" applyBorder="1" applyAlignment="1">
      <alignment horizontal="center" vertical="top" wrapText="1"/>
    </xf>
    <xf numFmtId="3" fontId="22" fillId="0" borderId="3" xfId="0" applyNumberFormat="1" applyFont="1" applyBorder="1" applyAlignment="1">
      <alignment horizontal="center" vertical="top" wrapText="1"/>
    </xf>
    <xf numFmtId="1" fontId="22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" fontId="22" fillId="0" borderId="1" xfId="0" applyNumberFormat="1" applyFont="1" applyBorder="1" applyAlignment="1">
      <alignment horizontal="center" vertical="center" wrapText="1"/>
    </xf>
    <xf numFmtId="166" fontId="27" fillId="0" borderId="0" xfId="0" applyNumberFormat="1" applyFont="1" applyAlignment="1">
      <alignment horizontal="left" vertical="top" wrapText="1"/>
    </xf>
    <xf numFmtId="166" fontId="27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166" fontId="22" fillId="0" borderId="5" xfId="0" applyNumberFormat="1" applyFont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22" fillId="0" borderId="2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horizontal="left" vertical="top" wrapText="1"/>
    </xf>
    <xf numFmtId="49" fontId="16" fillId="3" borderId="8" xfId="0" applyNumberFormat="1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8" xfId="0" applyFont="1" applyFill="1" applyBorder="1" applyAlignment="1">
      <alignment horizontal="center" vertical="top" wrapText="1"/>
    </xf>
    <xf numFmtId="0" fontId="15" fillId="4" borderId="1" xfId="8" applyFont="1" applyFill="1" applyBorder="1" applyAlignment="1">
      <alignment horizontal="left" vertical="top" wrapText="1" shrinkToFit="1"/>
    </xf>
    <xf numFmtId="0" fontId="15" fillId="4" borderId="1" xfId="0" applyFont="1" applyFill="1" applyBorder="1" applyAlignment="1">
      <alignment horizontal="center" vertical="top" wrapText="1"/>
    </xf>
    <xf numFmtId="49" fontId="13" fillId="4" borderId="2" xfId="0" applyNumberFormat="1" applyFont="1" applyFill="1" applyBorder="1" applyAlignment="1">
      <alignment horizontal="left" vertical="top" wrapText="1"/>
    </xf>
    <xf numFmtId="49" fontId="13" fillId="4" borderId="8" xfId="0" applyNumberFormat="1" applyFont="1" applyFill="1" applyBorder="1" applyAlignment="1">
      <alignment horizontal="left" vertical="top" wrapText="1"/>
    </xf>
    <xf numFmtId="49" fontId="13" fillId="4" borderId="3" xfId="0" applyNumberFormat="1" applyFont="1" applyFill="1" applyBorder="1" applyAlignment="1">
      <alignment horizontal="left" vertical="top" wrapText="1"/>
    </xf>
    <xf numFmtId="0" fontId="24" fillId="4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11" fontId="4" fillId="0" borderId="2" xfId="0" applyNumberFormat="1" applyFont="1" applyBorder="1" applyAlignment="1">
      <alignment horizontal="center" vertical="top" wrapText="1"/>
    </xf>
    <xf numFmtId="11" fontId="4" fillId="0" borderId="8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 wrapText="1"/>
    </xf>
    <xf numFmtId="3" fontId="16" fillId="4" borderId="2" xfId="0" applyNumberFormat="1" applyFont="1" applyFill="1" applyBorder="1" applyAlignment="1">
      <alignment horizontal="center" vertical="top" wrapText="1"/>
    </xf>
    <xf numFmtId="3" fontId="16" fillId="4" borderId="8" xfId="0" applyNumberFormat="1" applyFont="1" applyFill="1" applyBorder="1" applyAlignment="1">
      <alignment horizontal="center" vertical="top" wrapText="1"/>
    </xf>
    <xf numFmtId="11" fontId="13" fillId="4" borderId="2" xfId="0" applyNumberFormat="1" applyFont="1" applyFill="1" applyBorder="1" applyAlignment="1">
      <alignment horizontal="center" vertical="top" wrapText="1"/>
    </xf>
    <xf numFmtId="11" fontId="13" fillId="4" borderId="8" xfId="0" applyNumberFormat="1" applyFont="1" applyFill="1" applyBorder="1" applyAlignment="1">
      <alignment horizontal="center" vertical="top" wrapText="1"/>
    </xf>
    <xf numFmtId="11" fontId="13" fillId="4" borderId="3" xfId="0" applyNumberFormat="1" applyFont="1" applyFill="1" applyBorder="1" applyAlignment="1">
      <alignment horizontal="center" vertical="top" wrapText="1"/>
    </xf>
    <xf numFmtId="0" fontId="22" fillId="0" borderId="8" xfId="8" applyFont="1" applyBorder="1" applyAlignment="1">
      <alignment horizontal="left" vertical="top" wrapText="1" shrinkToFit="1"/>
    </xf>
    <xf numFmtId="0" fontId="18" fillId="3" borderId="2" xfId="0" applyFont="1" applyFill="1" applyBorder="1" applyAlignment="1">
      <alignment horizontal="left" vertical="top" wrapText="1"/>
    </xf>
    <xf numFmtId="0" fontId="18" fillId="3" borderId="8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2" fillId="0" borderId="1" xfId="8" applyFont="1" applyBorder="1" applyAlignment="1">
      <alignment horizontal="left" vertical="top" wrapText="1" shrinkToFit="1"/>
    </xf>
    <xf numFmtId="0" fontId="4" fillId="0" borderId="1" xfId="0" applyFont="1" applyBorder="1" applyAlignment="1">
      <alignment horizontal="center" vertical="top" wrapText="1"/>
    </xf>
    <xf numFmtId="0" fontId="13" fillId="7" borderId="2" xfId="0" applyFont="1" applyFill="1" applyBorder="1" applyAlignment="1">
      <alignment horizontal="center" vertical="top" wrapText="1"/>
    </xf>
    <xf numFmtId="0" fontId="13" fillId="7" borderId="3" xfId="0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left"/>
    </xf>
    <xf numFmtId="166" fontId="4" fillId="0" borderId="3" xfId="0" applyNumberFormat="1" applyFont="1" applyBorder="1" applyAlignment="1">
      <alignment horizontal="left"/>
    </xf>
    <xf numFmtId="0" fontId="22" fillId="0" borderId="8" xfId="0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top" wrapText="1"/>
    </xf>
    <xf numFmtId="1" fontId="4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1">
    <cellStyle name="Обычный" xfId="0" builtinId="0"/>
    <cellStyle name="Обычный 12" xfId="8"/>
    <cellStyle name="Обычный 2" xfId="1"/>
    <cellStyle name="Обычный 2 3" xfId="10"/>
    <cellStyle name="Обычный 3" xfId="2"/>
    <cellStyle name="Обычный 4" xfId="3"/>
    <cellStyle name="Обычный 5" xfId="4"/>
    <cellStyle name="Обычный 6" xfId="5"/>
    <cellStyle name="Обычный 6 2" xfId="6"/>
    <cellStyle name="Обычный 8" xfId="9"/>
    <cellStyle name="Финансовый 2" xfId="7"/>
  </cellStyles>
  <dxfs count="0"/>
  <tableStyles count="0" defaultTableStyle="TableStyleMedium2" defaultPivotStyle="PivotStyleLight16"/>
  <colors>
    <mruColors>
      <color rgb="FF00FF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277" t="s">
        <v>48</v>
      </c>
      <c r="B1" s="277" t="s">
        <v>4</v>
      </c>
      <c r="C1" s="277" t="s">
        <v>49</v>
      </c>
      <c r="D1" s="277" t="s">
        <v>50</v>
      </c>
      <c r="E1" s="277"/>
      <c r="F1" s="277" t="s">
        <v>53</v>
      </c>
      <c r="G1" s="277" t="s">
        <v>17</v>
      </c>
      <c r="H1" s="277"/>
      <c r="I1" s="277"/>
      <c r="J1" s="277"/>
      <c r="K1" s="277" t="s">
        <v>12</v>
      </c>
      <c r="L1" s="277"/>
      <c r="M1" s="277"/>
      <c r="N1" s="277"/>
      <c r="O1" s="277"/>
    </row>
    <row r="2" spans="1:15" ht="51" x14ac:dyDescent="0.2">
      <c r="A2" s="277"/>
      <c r="B2" s="277"/>
      <c r="C2" s="277"/>
      <c r="D2" s="2" t="s">
        <v>51</v>
      </c>
      <c r="E2" s="2" t="s">
        <v>52</v>
      </c>
      <c r="F2" s="277"/>
      <c r="G2" s="2" t="s">
        <v>18</v>
      </c>
      <c r="H2" s="2" t="s">
        <v>19</v>
      </c>
      <c r="I2" s="2" t="s">
        <v>20</v>
      </c>
      <c r="J2" s="2" t="s">
        <v>54</v>
      </c>
      <c r="K2" s="2" t="s">
        <v>47</v>
      </c>
      <c r="L2" s="2" t="s">
        <v>46</v>
      </c>
      <c r="M2" s="2" t="s">
        <v>14</v>
      </c>
      <c r="N2" s="2" t="s">
        <v>15</v>
      </c>
      <c r="O2" s="2" t="s">
        <v>16</v>
      </c>
    </row>
    <row r="3" spans="1:15" x14ac:dyDescent="0.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51" x14ac:dyDescent="0.2">
      <c r="A4" s="12" t="s">
        <v>58</v>
      </c>
      <c r="B4" s="13" t="s">
        <v>13</v>
      </c>
      <c r="C4" s="13" t="s">
        <v>13</v>
      </c>
      <c r="D4" s="13" t="s">
        <v>13</v>
      </c>
      <c r="E4" s="13" t="s">
        <v>13</v>
      </c>
      <c r="F4" s="10" t="s">
        <v>56</v>
      </c>
      <c r="G4" s="4"/>
      <c r="H4" s="4"/>
      <c r="I4" s="4"/>
      <c r="J4" s="9">
        <v>44256</v>
      </c>
      <c r="K4" s="14"/>
      <c r="L4" s="14"/>
      <c r="M4" s="14"/>
      <c r="N4" s="14"/>
      <c r="O4" s="14"/>
    </row>
    <row r="5" spans="1:15" s="20" customFormat="1" ht="38.25" x14ac:dyDescent="0.2">
      <c r="A5" s="15" t="s">
        <v>58</v>
      </c>
      <c r="B5" s="15" t="s">
        <v>60</v>
      </c>
      <c r="C5" s="15" t="s">
        <v>13</v>
      </c>
      <c r="D5" s="19" t="s">
        <v>13</v>
      </c>
      <c r="E5" s="19" t="s">
        <v>13</v>
      </c>
      <c r="F5" s="11" t="s">
        <v>57</v>
      </c>
      <c r="G5" s="16"/>
      <c r="H5" s="16"/>
      <c r="I5" s="16"/>
      <c r="J5" s="17"/>
      <c r="K5" s="18">
        <f>SUM(K6:K9)</f>
        <v>0</v>
      </c>
      <c r="L5" s="18">
        <f>SUM(L6:L9)</f>
        <v>2500000</v>
      </c>
      <c r="M5" s="18">
        <f>SUM(M6:M9)</f>
        <v>2500000</v>
      </c>
      <c r="N5" s="18">
        <f>SUM(N6:N9)</f>
        <v>0</v>
      </c>
      <c r="O5" s="18">
        <f>SUM(O6:O9)</f>
        <v>0</v>
      </c>
    </row>
    <row r="6" spans="1:15" ht="38.25" x14ac:dyDescent="0.2">
      <c r="A6" s="12" t="s">
        <v>58</v>
      </c>
      <c r="B6" s="12" t="s">
        <v>60</v>
      </c>
      <c r="C6" s="12" t="s">
        <v>63</v>
      </c>
      <c r="D6" s="12" t="s">
        <v>64</v>
      </c>
      <c r="E6" s="12" t="s">
        <v>65</v>
      </c>
      <c r="F6" s="5" t="s">
        <v>67</v>
      </c>
      <c r="G6" s="4" t="s">
        <v>68</v>
      </c>
      <c r="H6" s="4" t="s">
        <v>69</v>
      </c>
      <c r="I6" s="4">
        <v>150</v>
      </c>
      <c r="J6" s="9">
        <v>44531</v>
      </c>
      <c r="K6" s="14"/>
      <c r="L6" s="14">
        <f>SUM(M6:O6)</f>
        <v>1000000</v>
      </c>
      <c r="M6" s="14">
        <v>1000000</v>
      </c>
      <c r="N6" s="14"/>
      <c r="O6" s="14"/>
    </row>
    <row r="7" spans="1:15" ht="38.25" x14ac:dyDescent="0.2">
      <c r="A7" s="12" t="s">
        <v>58</v>
      </c>
      <c r="B7" s="12" t="s">
        <v>60</v>
      </c>
      <c r="C7" s="12" t="s">
        <v>63</v>
      </c>
      <c r="D7" s="12" t="s">
        <v>70</v>
      </c>
      <c r="E7" s="12" t="s">
        <v>71</v>
      </c>
      <c r="F7" s="5" t="s">
        <v>67</v>
      </c>
      <c r="G7" s="4" t="s">
        <v>68</v>
      </c>
      <c r="H7" s="4" t="s">
        <v>69</v>
      </c>
      <c r="I7" s="4">
        <v>200</v>
      </c>
      <c r="J7" s="9">
        <v>44532</v>
      </c>
      <c r="K7" s="14"/>
      <c r="L7" s="14">
        <f>SUM(M7:O7)</f>
        <v>1500000</v>
      </c>
      <c r="M7" s="14">
        <v>1500000</v>
      </c>
      <c r="N7" s="14"/>
      <c r="O7" s="14"/>
    </row>
    <row r="8" spans="1:15" x14ac:dyDescent="0.2">
      <c r="A8" s="12" t="s">
        <v>58</v>
      </c>
      <c r="B8" s="12" t="s">
        <v>60</v>
      </c>
      <c r="C8" s="12" t="s">
        <v>63</v>
      </c>
      <c r="D8" s="12"/>
      <c r="E8" s="12"/>
      <c r="F8" s="5" t="s">
        <v>1</v>
      </c>
      <c r="G8" s="4"/>
      <c r="H8" s="4"/>
      <c r="I8" s="4"/>
      <c r="J8" s="9"/>
      <c r="K8" s="14"/>
      <c r="L8" s="14">
        <f>SUM(M8:O8)</f>
        <v>0</v>
      </c>
      <c r="M8" s="14"/>
      <c r="N8" s="14"/>
      <c r="O8" s="14"/>
    </row>
    <row r="9" spans="1:15" x14ac:dyDescent="0.2">
      <c r="A9" s="12" t="s">
        <v>58</v>
      </c>
      <c r="B9" s="12" t="s">
        <v>60</v>
      </c>
      <c r="C9" s="12" t="s">
        <v>63</v>
      </c>
      <c r="D9" s="12"/>
      <c r="E9" s="12"/>
      <c r="F9" s="5" t="s">
        <v>9</v>
      </c>
      <c r="G9" s="4"/>
      <c r="H9" s="4"/>
      <c r="I9" s="4"/>
      <c r="J9" s="9"/>
      <c r="K9" s="14"/>
      <c r="L9" s="14">
        <f>SUM(M9:O9)</f>
        <v>0</v>
      </c>
      <c r="M9" s="14"/>
      <c r="N9" s="14"/>
      <c r="O9" s="14"/>
    </row>
    <row r="10" spans="1:15" ht="38.25" x14ac:dyDescent="0.2">
      <c r="A10" s="15" t="s">
        <v>58</v>
      </c>
      <c r="B10" s="15" t="s">
        <v>61</v>
      </c>
      <c r="C10" s="15" t="s">
        <v>63</v>
      </c>
      <c r="D10" s="15" t="s">
        <v>13</v>
      </c>
      <c r="E10" s="15" t="s">
        <v>13</v>
      </c>
      <c r="F10" s="11" t="s">
        <v>72</v>
      </c>
      <c r="G10" s="16"/>
      <c r="H10" s="16"/>
      <c r="I10" s="16"/>
      <c r="J10" s="17"/>
      <c r="K10" s="18">
        <f>SUM(K11:K14)</f>
        <v>200</v>
      </c>
      <c r="L10" s="18">
        <f>SUM(L11:L14)</f>
        <v>500</v>
      </c>
      <c r="M10" s="18">
        <f>SUM(M11:M14)</f>
        <v>500</v>
      </c>
      <c r="N10" s="18">
        <f>SUM(N11:N14)</f>
        <v>0</v>
      </c>
      <c r="O10" s="18">
        <f>SUM(O11:O14)</f>
        <v>0</v>
      </c>
    </row>
    <row r="11" spans="1:15" x14ac:dyDescent="0.2">
      <c r="A11" s="12" t="s">
        <v>58</v>
      </c>
      <c r="B11" s="12" t="s">
        <v>61</v>
      </c>
      <c r="C11" s="12" t="s">
        <v>63</v>
      </c>
      <c r="D11" s="12" t="s">
        <v>70</v>
      </c>
      <c r="E11" s="12" t="s">
        <v>71</v>
      </c>
      <c r="F11" s="5" t="s">
        <v>66</v>
      </c>
      <c r="G11" s="4"/>
      <c r="H11" s="4" t="s">
        <v>74</v>
      </c>
      <c r="I11" s="4">
        <v>1</v>
      </c>
      <c r="J11" s="9">
        <v>44470</v>
      </c>
      <c r="K11" s="14"/>
      <c r="L11" s="14">
        <f>SUM(M11:O11)</f>
        <v>500</v>
      </c>
      <c r="M11" s="14">
        <v>500</v>
      </c>
      <c r="N11" s="14"/>
      <c r="O11" s="14"/>
    </row>
    <row r="12" spans="1:15" x14ac:dyDescent="0.2">
      <c r="A12" s="12" t="s">
        <v>58</v>
      </c>
      <c r="B12" s="12" t="s">
        <v>61</v>
      </c>
      <c r="C12" s="12" t="s">
        <v>63</v>
      </c>
      <c r="D12" s="12" t="s">
        <v>70</v>
      </c>
      <c r="E12" s="12" t="s">
        <v>71</v>
      </c>
      <c r="F12" s="5" t="s">
        <v>73</v>
      </c>
      <c r="G12" s="4"/>
      <c r="H12" s="4" t="s">
        <v>74</v>
      </c>
      <c r="I12" s="4">
        <v>1</v>
      </c>
      <c r="J12" s="9">
        <v>44228</v>
      </c>
      <c r="K12" s="14">
        <v>200</v>
      </c>
      <c r="L12" s="14">
        <f t="shared" ref="L12:L18" si="0">SUM(M12:O12)</f>
        <v>0</v>
      </c>
      <c r="M12" s="14">
        <v>0</v>
      </c>
      <c r="N12" s="14"/>
      <c r="O12" s="14"/>
    </row>
    <row r="13" spans="1:15" x14ac:dyDescent="0.2">
      <c r="A13" s="12" t="s">
        <v>58</v>
      </c>
      <c r="B13" s="12" t="s">
        <v>61</v>
      </c>
      <c r="C13" s="12" t="s">
        <v>63</v>
      </c>
      <c r="D13" s="12"/>
      <c r="E13" s="12"/>
      <c r="F13" s="5" t="s">
        <v>1</v>
      </c>
      <c r="G13" s="4"/>
      <c r="H13" s="4"/>
      <c r="I13" s="4"/>
      <c r="J13" s="9"/>
      <c r="K13" s="14"/>
      <c r="L13" s="14">
        <f t="shared" si="0"/>
        <v>0</v>
      </c>
      <c r="M13" s="14"/>
      <c r="N13" s="14"/>
      <c r="O13" s="14"/>
    </row>
    <row r="14" spans="1:15" x14ac:dyDescent="0.2">
      <c r="A14" s="12" t="s">
        <v>58</v>
      </c>
      <c r="B14" s="12" t="s">
        <v>61</v>
      </c>
      <c r="C14" s="12" t="s">
        <v>63</v>
      </c>
      <c r="D14" s="12"/>
      <c r="E14" s="12"/>
      <c r="F14" s="5" t="s">
        <v>9</v>
      </c>
      <c r="G14" s="4"/>
      <c r="H14" s="4"/>
      <c r="I14" s="4"/>
      <c r="J14" s="9"/>
      <c r="K14" s="14"/>
      <c r="L14" s="14">
        <f t="shared" si="0"/>
        <v>0</v>
      </c>
      <c r="M14" s="14"/>
      <c r="N14" s="14"/>
      <c r="O14" s="14"/>
    </row>
    <row r="15" spans="1:15" ht="51" x14ac:dyDescent="0.2">
      <c r="A15" s="12" t="s">
        <v>59</v>
      </c>
      <c r="B15" s="13" t="s">
        <v>13</v>
      </c>
      <c r="C15" s="13" t="s">
        <v>13</v>
      </c>
      <c r="D15" s="13" t="s">
        <v>13</v>
      </c>
      <c r="E15" s="13" t="s">
        <v>13</v>
      </c>
      <c r="F15" s="10" t="s">
        <v>75</v>
      </c>
      <c r="G15" s="4"/>
      <c r="H15" s="4"/>
      <c r="I15" s="4"/>
      <c r="J15" s="9"/>
      <c r="K15" s="14"/>
      <c r="L15" s="14">
        <f t="shared" si="0"/>
        <v>0</v>
      </c>
      <c r="M15" s="14"/>
      <c r="N15" s="14"/>
      <c r="O15" s="14"/>
    </row>
    <row r="16" spans="1:15" ht="76.5" x14ac:dyDescent="0.2">
      <c r="A16" s="12" t="s">
        <v>59</v>
      </c>
      <c r="B16" s="12" t="s">
        <v>62</v>
      </c>
      <c r="C16" s="12" t="s">
        <v>13</v>
      </c>
      <c r="D16" s="12" t="s">
        <v>13</v>
      </c>
      <c r="E16" s="12" t="s">
        <v>13</v>
      </c>
      <c r="F16" s="21" t="s">
        <v>76</v>
      </c>
      <c r="G16" s="4"/>
      <c r="H16" s="4"/>
      <c r="I16" s="4"/>
      <c r="J16" s="9"/>
      <c r="K16" s="14"/>
      <c r="L16" s="14">
        <f t="shared" si="0"/>
        <v>0</v>
      </c>
      <c r="M16" s="14"/>
      <c r="N16" s="14"/>
      <c r="O16" s="14"/>
    </row>
    <row r="17" spans="1:15" ht="25.5" x14ac:dyDescent="0.2">
      <c r="A17" s="12" t="s">
        <v>59</v>
      </c>
      <c r="B17" s="12" t="s">
        <v>62</v>
      </c>
      <c r="C17" s="12">
        <v>804</v>
      </c>
      <c r="D17" s="12">
        <v>11115</v>
      </c>
      <c r="E17" s="12" t="s">
        <v>78</v>
      </c>
      <c r="F17" s="21" t="s">
        <v>77</v>
      </c>
      <c r="G17" s="4" t="s">
        <v>79</v>
      </c>
      <c r="H17" s="4" t="s">
        <v>80</v>
      </c>
      <c r="I17" s="4">
        <v>200</v>
      </c>
      <c r="J17" s="9">
        <v>44531</v>
      </c>
      <c r="K17" s="14">
        <v>50000000</v>
      </c>
      <c r="L17" s="14">
        <f t="shared" si="0"/>
        <v>262000000</v>
      </c>
      <c r="M17" s="14">
        <v>10000000</v>
      </c>
      <c r="N17" s="14">
        <v>252000000</v>
      </c>
      <c r="O17" s="14"/>
    </row>
    <row r="18" spans="1:15" ht="25.5" x14ac:dyDescent="0.2">
      <c r="A18" s="12" t="s">
        <v>59</v>
      </c>
      <c r="B18" s="12" t="s">
        <v>62</v>
      </c>
      <c r="C18" s="12" t="s">
        <v>81</v>
      </c>
      <c r="D18" s="12" t="s">
        <v>82</v>
      </c>
      <c r="E18" s="12" t="s">
        <v>83</v>
      </c>
      <c r="F18" s="21" t="s">
        <v>84</v>
      </c>
      <c r="G18" s="4" t="s">
        <v>79</v>
      </c>
      <c r="H18" s="4" t="s">
        <v>80</v>
      </c>
      <c r="I18" s="4">
        <v>350</v>
      </c>
      <c r="J18" s="9">
        <v>44743</v>
      </c>
      <c r="K18" s="14"/>
      <c r="L18" s="14">
        <f t="shared" si="0"/>
        <v>0</v>
      </c>
      <c r="M18" s="14"/>
      <c r="N18" s="14"/>
      <c r="O18" s="14"/>
    </row>
    <row r="19" spans="1:15" ht="147.75" customHeight="1" x14ac:dyDescent="0.2">
      <c r="A19" s="278" t="s">
        <v>55</v>
      </c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278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R26"/>
  <sheetViews>
    <sheetView zoomScale="70" zoomScaleNormal="70" workbookViewId="0">
      <selection activeCell="G15" sqref="G15:G17"/>
    </sheetView>
  </sheetViews>
  <sheetFormatPr defaultColWidth="8.85546875" defaultRowHeight="15.75" x14ac:dyDescent="0.25"/>
  <cols>
    <col min="1" max="2" width="15.140625" style="23" customWidth="1"/>
    <col min="3" max="3" width="31.7109375" style="23" customWidth="1"/>
    <col min="4" max="4" width="55.28515625" style="23" customWidth="1"/>
    <col min="5" max="5" width="27" style="25" customWidth="1"/>
    <col min="6" max="6" width="11.140625" style="32" customWidth="1"/>
    <col min="7" max="7" width="11.42578125" style="32" customWidth="1"/>
    <col min="8" max="10" width="14.85546875" style="32" customWidth="1"/>
    <col min="11" max="11" width="17.85546875" style="30" customWidth="1"/>
    <col min="12" max="14" width="18.42578125" style="30" customWidth="1"/>
    <col min="15" max="17" width="19.7109375" style="23" customWidth="1"/>
    <col min="18" max="16384" width="8.85546875" style="23"/>
  </cols>
  <sheetData>
    <row r="2" spans="1:18" ht="53.25" customHeight="1" x14ac:dyDescent="0.25">
      <c r="M2" s="325" t="s">
        <v>227</v>
      </c>
      <c r="N2" s="325"/>
    </row>
    <row r="3" spans="1:18" ht="23.25" customHeight="1" x14ac:dyDescent="0.25">
      <c r="A3" s="327" t="s">
        <v>185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29"/>
      <c r="M3" s="29"/>
      <c r="N3" s="29"/>
    </row>
    <row r="4" spans="1:18" ht="23.25" customHeight="1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29"/>
      <c r="M4" s="29"/>
      <c r="N4" s="29"/>
    </row>
    <row r="5" spans="1:18" ht="30" customHeight="1" x14ac:dyDescent="0.25">
      <c r="A5" s="277" t="s">
        <v>296</v>
      </c>
      <c r="B5" s="277" t="s">
        <v>4</v>
      </c>
      <c r="C5" s="279" t="s">
        <v>297</v>
      </c>
      <c r="D5" s="279" t="s">
        <v>298</v>
      </c>
      <c r="E5" s="322" t="s">
        <v>299</v>
      </c>
      <c r="F5" s="331"/>
      <c r="G5" s="331"/>
      <c r="H5" s="331"/>
      <c r="I5" s="332"/>
      <c r="J5" s="323"/>
      <c r="K5" s="518" t="s">
        <v>151</v>
      </c>
      <c r="L5" s="518"/>
      <c r="M5" s="518"/>
      <c r="N5" s="518"/>
      <c r="O5" s="136"/>
      <c r="P5" s="24"/>
      <c r="Q5" s="24"/>
      <c r="R5" s="24"/>
    </row>
    <row r="6" spans="1:18" ht="16.5" customHeight="1" x14ac:dyDescent="0.25">
      <c r="A6" s="277"/>
      <c r="B6" s="277"/>
      <c r="C6" s="328"/>
      <c r="D6" s="330"/>
      <c r="E6" s="279" t="s">
        <v>18</v>
      </c>
      <c r="F6" s="279" t="s">
        <v>88</v>
      </c>
      <c r="G6" s="322" t="s">
        <v>90</v>
      </c>
      <c r="H6" s="332"/>
      <c r="I6" s="332"/>
      <c r="J6" s="323"/>
      <c r="K6" s="524" t="s">
        <v>207</v>
      </c>
      <c r="L6" s="523" t="s">
        <v>175</v>
      </c>
      <c r="M6" s="519" t="s">
        <v>190</v>
      </c>
      <c r="N6" s="519" t="s">
        <v>300</v>
      </c>
      <c r="O6" s="521"/>
      <c r="P6" s="24"/>
      <c r="Q6" s="24"/>
      <c r="R6" s="24"/>
    </row>
    <row r="7" spans="1:18" ht="30" customHeight="1" x14ac:dyDescent="0.25">
      <c r="A7" s="277"/>
      <c r="B7" s="277"/>
      <c r="C7" s="328"/>
      <c r="D7" s="330"/>
      <c r="E7" s="328"/>
      <c r="F7" s="328"/>
      <c r="G7" s="322" t="s">
        <v>175</v>
      </c>
      <c r="H7" s="323"/>
      <c r="I7" s="277" t="s">
        <v>190</v>
      </c>
      <c r="J7" s="277" t="s">
        <v>300</v>
      </c>
      <c r="K7" s="324"/>
      <c r="L7" s="523"/>
      <c r="M7" s="520"/>
      <c r="N7" s="520"/>
      <c r="O7" s="522"/>
      <c r="P7" s="24"/>
      <c r="Q7" s="24"/>
      <c r="R7" s="24"/>
    </row>
    <row r="8" spans="1:18" ht="29.25" customHeight="1" x14ac:dyDescent="0.25">
      <c r="A8" s="277"/>
      <c r="B8" s="277"/>
      <c r="C8" s="329"/>
      <c r="D8" s="280"/>
      <c r="E8" s="329"/>
      <c r="F8" s="329"/>
      <c r="G8" s="22"/>
      <c r="H8" s="2" t="s">
        <v>54</v>
      </c>
      <c r="I8" s="324"/>
      <c r="J8" s="324"/>
      <c r="K8" s="324"/>
      <c r="L8" s="523"/>
      <c r="M8" s="520"/>
      <c r="N8" s="520"/>
      <c r="O8" s="522"/>
      <c r="P8" s="24"/>
      <c r="Q8" s="24"/>
      <c r="R8" s="24"/>
    </row>
    <row r="9" spans="1:18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6">
        <v>11</v>
      </c>
      <c r="L9" s="26">
        <v>12</v>
      </c>
      <c r="M9" s="26">
        <v>13</v>
      </c>
      <c r="N9" s="26">
        <v>14</v>
      </c>
      <c r="O9" s="137"/>
      <c r="P9" s="24"/>
      <c r="Q9" s="24"/>
      <c r="R9" s="24"/>
    </row>
    <row r="10" spans="1:18" ht="36" customHeight="1" x14ac:dyDescent="0.3">
      <c r="A10" s="364" t="s">
        <v>178</v>
      </c>
      <c r="B10" s="364" t="s">
        <v>13</v>
      </c>
      <c r="C10" s="398" t="s">
        <v>13</v>
      </c>
      <c r="D10" s="505" t="s">
        <v>305</v>
      </c>
      <c r="E10" s="398" t="s">
        <v>13</v>
      </c>
      <c r="F10" s="398" t="s">
        <v>13</v>
      </c>
      <c r="G10" s="398" t="s">
        <v>13</v>
      </c>
      <c r="H10" s="398" t="s">
        <v>13</v>
      </c>
      <c r="I10" s="398" t="s">
        <v>13</v>
      </c>
      <c r="J10" s="398" t="s">
        <v>13</v>
      </c>
      <c r="K10" s="45" t="s">
        <v>186</v>
      </c>
      <c r="L10" s="45">
        <f>L11+L12</f>
        <v>2933.4551799999999</v>
      </c>
      <c r="M10" s="45">
        <f>M11+M12</f>
        <v>0</v>
      </c>
      <c r="N10" s="45">
        <f>N11+N12</f>
        <v>0</v>
      </c>
      <c r="O10" s="24">
        <v>13822540</v>
      </c>
      <c r="P10" s="24">
        <v>14427840</v>
      </c>
      <c r="Q10" s="24">
        <v>15069450</v>
      </c>
    </row>
    <row r="11" spans="1:18" ht="36" customHeight="1" x14ac:dyDescent="0.3">
      <c r="A11" s="365"/>
      <c r="B11" s="365"/>
      <c r="C11" s="399"/>
      <c r="D11" s="506"/>
      <c r="E11" s="399"/>
      <c r="F11" s="399"/>
      <c r="G11" s="399"/>
      <c r="H11" s="399"/>
      <c r="I11" s="399"/>
      <c r="J11" s="399"/>
      <c r="K11" s="45" t="s">
        <v>187</v>
      </c>
      <c r="L11" s="45">
        <f t="shared" ref="L11:N12" si="0">L15+L20</f>
        <v>2904.12057</v>
      </c>
      <c r="M11" s="45">
        <f t="shared" si="0"/>
        <v>0</v>
      </c>
      <c r="N11" s="45">
        <f t="shared" si="0"/>
        <v>0</v>
      </c>
      <c r="O11" s="24">
        <v>0</v>
      </c>
      <c r="P11" s="24">
        <v>0</v>
      </c>
      <c r="Q11" s="24">
        <v>0</v>
      </c>
    </row>
    <row r="12" spans="1:18" ht="36" customHeight="1" x14ac:dyDescent="0.3">
      <c r="A12" s="365"/>
      <c r="B12" s="365"/>
      <c r="C12" s="399"/>
      <c r="D12" s="506"/>
      <c r="E12" s="399"/>
      <c r="F12" s="399"/>
      <c r="G12" s="399"/>
      <c r="H12" s="399"/>
      <c r="I12" s="399"/>
      <c r="J12" s="399"/>
      <c r="K12" s="45" t="s">
        <v>613</v>
      </c>
      <c r="L12" s="45">
        <f t="shared" si="0"/>
        <v>29.334610000000001</v>
      </c>
      <c r="M12" s="45">
        <f t="shared" si="0"/>
        <v>0</v>
      </c>
      <c r="N12" s="45">
        <f t="shared" si="0"/>
        <v>0</v>
      </c>
      <c r="O12" s="24">
        <v>13822540</v>
      </c>
      <c r="P12" s="24">
        <v>14427840</v>
      </c>
      <c r="Q12" s="24">
        <v>15069450</v>
      </c>
    </row>
    <row r="13" spans="1:18" ht="36" customHeight="1" x14ac:dyDescent="0.3">
      <c r="A13" s="143"/>
      <c r="B13" s="143"/>
      <c r="C13" s="144"/>
      <c r="D13" s="145"/>
      <c r="E13" s="144"/>
      <c r="F13" s="144"/>
      <c r="G13" s="144"/>
      <c r="H13" s="144"/>
      <c r="I13" s="144"/>
      <c r="J13" s="144"/>
      <c r="K13" s="45" t="s">
        <v>328</v>
      </c>
      <c r="L13" s="45">
        <v>0</v>
      </c>
      <c r="M13" s="45">
        <v>0</v>
      </c>
      <c r="N13" s="45">
        <v>0</v>
      </c>
      <c r="O13" s="24"/>
      <c r="P13" s="24"/>
      <c r="Q13" s="24"/>
    </row>
    <row r="14" spans="1:18" s="35" customFormat="1" ht="156.75" customHeight="1" x14ac:dyDescent="0.25">
      <c r="A14" s="290" t="s">
        <v>178</v>
      </c>
      <c r="B14" s="290" t="s">
        <v>331</v>
      </c>
      <c r="C14" s="299" t="s">
        <v>13</v>
      </c>
      <c r="D14" s="160" t="s">
        <v>332</v>
      </c>
      <c r="E14" s="97" t="s">
        <v>229</v>
      </c>
      <c r="F14" s="96" t="s">
        <v>98</v>
      </c>
      <c r="G14" s="265">
        <v>530</v>
      </c>
      <c r="H14" s="95" t="s">
        <v>85</v>
      </c>
      <c r="I14" s="95" t="s">
        <v>85</v>
      </c>
      <c r="J14" s="95" t="s">
        <v>85</v>
      </c>
      <c r="K14" s="46" t="s">
        <v>186</v>
      </c>
      <c r="L14" s="46">
        <f>L18+L19</f>
        <v>2933.4551799999999</v>
      </c>
      <c r="M14" s="46">
        <f t="shared" ref="M14:N14" si="1">M18+M19</f>
        <v>0</v>
      </c>
      <c r="N14" s="46">
        <f t="shared" si="1"/>
        <v>0</v>
      </c>
      <c r="O14" s="135">
        <v>2933455.18</v>
      </c>
      <c r="P14" s="122">
        <v>0</v>
      </c>
      <c r="Q14" s="122">
        <v>0</v>
      </c>
    </row>
    <row r="15" spans="1:18" s="35" customFormat="1" ht="180.6" customHeight="1" x14ac:dyDescent="0.25">
      <c r="A15" s="291"/>
      <c r="B15" s="291"/>
      <c r="C15" s="300"/>
      <c r="D15" s="161"/>
      <c r="E15" s="97" t="s">
        <v>253</v>
      </c>
      <c r="F15" s="96" t="s">
        <v>98</v>
      </c>
      <c r="G15" s="265">
        <v>170</v>
      </c>
      <c r="H15" s="95" t="s">
        <v>85</v>
      </c>
      <c r="I15" s="95" t="s">
        <v>85</v>
      </c>
      <c r="J15" s="95" t="s">
        <v>85</v>
      </c>
      <c r="K15" s="46" t="s">
        <v>187</v>
      </c>
      <c r="L15" s="46">
        <f>L18</f>
        <v>2904.12057</v>
      </c>
      <c r="M15" s="46">
        <f t="shared" ref="M15:N15" si="2">M18</f>
        <v>0</v>
      </c>
      <c r="N15" s="46">
        <f t="shared" si="2"/>
        <v>0</v>
      </c>
    </row>
    <row r="16" spans="1:18" s="35" customFormat="1" ht="81" customHeight="1" x14ac:dyDescent="0.25">
      <c r="A16" s="291"/>
      <c r="B16" s="291"/>
      <c r="C16" s="300"/>
      <c r="D16" s="161"/>
      <c r="E16" s="293" t="s">
        <v>254</v>
      </c>
      <c r="F16" s="299" t="s">
        <v>98</v>
      </c>
      <c r="G16" s="513">
        <v>17</v>
      </c>
      <c r="H16" s="290" t="s">
        <v>85</v>
      </c>
      <c r="I16" s="290" t="s">
        <v>85</v>
      </c>
      <c r="J16" s="290" t="s">
        <v>85</v>
      </c>
      <c r="K16" s="46" t="s">
        <v>613</v>
      </c>
      <c r="L16" s="46">
        <f>L19</f>
        <v>29.334610000000001</v>
      </c>
      <c r="M16" s="46">
        <f t="shared" ref="M16:N16" si="3">M19</f>
        <v>0</v>
      </c>
      <c r="N16" s="46">
        <f t="shared" si="3"/>
        <v>0</v>
      </c>
    </row>
    <row r="17" spans="1:14" s="35" customFormat="1" ht="81" customHeight="1" x14ac:dyDescent="0.25">
      <c r="A17" s="292"/>
      <c r="B17" s="292"/>
      <c r="C17" s="301"/>
      <c r="D17" s="162"/>
      <c r="E17" s="295"/>
      <c r="F17" s="301"/>
      <c r="G17" s="514"/>
      <c r="H17" s="292"/>
      <c r="I17" s="292"/>
      <c r="J17" s="292"/>
      <c r="K17" s="46" t="s">
        <v>328</v>
      </c>
      <c r="L17" s="46">
        <v>0</v>
      </c>
      <c r="M17" s="46">
        <v>0</v>
      </c>
      <c r="N17" s="46">
        <v>0</v>
      </c>
    </row>
    <row r="18" spans="1:14" ht="29.25" customHeight="1" x14ac:dyDescent="0.25">
      <c r="A18" s="308" t="s">
        <v>178</v>
      </c>
      <c r="B18" s="308" t="s">
        <v>331</v>
      </c>
      <c r="C18" s="287" t="s">
        <v>114</v>
      </c>
      <c r="D18" s="448" t="s">
        <v>333</v>
      </c>
      <c r="E18" s="27" t="s">
        <v>230</v>
      </c>
      <c r="F18" s="22" t="s">
        <v>98</v>
      </c>
      <c r="G18" s="22">
        <v>820</v>
      </c>
      <c r="H18" s="98" t="s">
        <v>306</v>
      </c>
      <c r="I18" s="28" t="s">
        <v>176</v>
      </c>
      <c r="J18" s="28" t="s">
        <v>176</v>
      </c>
      <c r="K18" s="53" t="s">
        <v>187</v>
      </c>
      <c r="L18" s="47">
        <v>2904.12057</v>
      </c>
      <c r="M18" s="47">
        <v>0</v>
      </c>
      <c r="N18" s="47">
        <v>0</v>
      </c>
    </row>
    <row r="19" spans="1:14" ht="33.75" customHeight="1" x14ac:dyDescent="0.25">
      <c r="A19" s="490"/>
      <c r="B19" s="490"/>
      <c r="C19" s="489"/>
      <c r="D19" s="517"/>
      <c r="E19" s="76" t="s">
        <v>255</v>
      </c>
      <c r="F19" s="22" t="s">
        <v>98</v>
      </c>
      <c r="G19" s="22">
        <v>260</v>
      </c>
      <c r="H19" s="98" t="s">
        <v>306</v>
      </c>
      <c r="I19" s="28" t="s">
        <v>176</v>
      </c>
      <c r="J19" s="28" t="s">
        <v>176</v>
      </c>
      <c r="K19" s="515" t="s">
        <v>613</v>
      </c>
      <c r="L19" s="304">
        <v>29.334610000000001</v>
      </c>
      <c r="M19" s="304">
        <v>0</v>
      </c>
      <c r="N19" s="304">
        <v>0</v>
      </c>
    </row>
    <row r="20" spans="1:14" ht="26.25" x14ac:dyDescent="0.25">
      <c r="A20" s="309"/>
      <c r="B20" s="309"/>
      <c r="C20" s="288"/>
      <c r="D20" s="449"/>
      <c r="E20" s="76" t="s">
        <v>256</v>
      </c>
      <c r="F20" s="22" t="s">
        <v>98</v>
      </c>
      <c r="G20" s="22">
        <v>82</v>
      </c>
      <c r="H20" s="98" t="s">
        <v>306</v>
      </c>
      <c r="I20" s="28" t="s">
        <v>176</v>
      </c>
      <c r="J20" s="28" t="s">
        <v>176</v>
      </c>
      <c r="K20" s="516"/>
      <c r="L20" s="305"/>
      <c r="M20" s="305"/>
      <c r="N20" s="305"/>
    </row>
    <row r="26" spans="1:14" x14ac:dyDescent="0.25">
      <c r="D26" s="59"/>
    </row>
  </sheetData>
  <mergeCells count="46">
    <mergeCell ref="N6:N8"/>
    <mergeCell ref="E6:E8"/>
    <mergeCell ref="F6:F8"/>
    <mergeCell ref="O6:O8"/>
    <mergeCell ref="G7:H7"/>
    <mergeCell ref="I7:I8"/>
    <mergeCell ref="J7:J8"/>
    <mergeCell ref="L6:L8"/>
    <mergeCell ref="G6:J6"/>
    <mergeCell ref="K6:K8"/>
    <mergeCell ref="M6:M8"/>
    <mergeCell ref="M2:N2"/>
    <mergeCell ref="A3:K3"/>
    <mergeCell ref="K19:K20"/>
    <mergeCell ref="L19:L20"/>
    <mergeCell ref="M19:M20"/>
    <mergeCell ref="N19:N20"/>
    <mergeCell ref="A18:A20"/>
    <mergeCell ref="B18:B20"/>
    <mergeCell ref="C18:C20"/>
    <mergeCell ref="D18:D20"/>
    <mergeCell ref="K5:N5"/>
    <mergeCell ref="A5:A8"/>
    <mergeCell ref="B5:B8"/>
    <mergeCell ref="C5:C8"/>
    <mergeCell ref="D5:D8"/>
    <mergeCell ref="E5:J5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I16:I17"/>
    <mergeCell ref="J16:J17"/>
    <mergeCell ref="C14:C17"/>
    <mergeCell ref="B14:B17"/>
    <mergeCell ref="A14:A17"/>
    <mergeCell ref="E16:E17"/>
    <mergeCell ref="F16:F17"/>
    <mergeCell ref="G16:G17"/>
    <mergeCell ref="H16:H17"/>
  </mergeCells>
  <printOptions horizontalCentered="1"/>
  <pageMargins left="0.25" right="0.25" top="0.75" bottom="0.75" header="0.3" footer="0.3"/>
  <pageSetup paperSize="9" scale="42" fitToHeight="0" orientation="landscape" r:id="rId1"/>
  <headerFooter differentFirst="1">
    <oddHeader>&amp;C&amp;P</oddHeader>
  </headerFooter>
  <ignoredErrors>
    <ignoredError sqref="I18:J1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25"/>
  <sheetViews>
    <sheetView zoomScale="70" zoomScaleNormal="70" workbookViewId="0">
      <selection activeCell="L14" sqref="L14"/>
    </sheetView>
  </sheetViews>
  <sheetFormatPr defaultColWidth="8.85546875" defaultRowHeight="15.75" x14ac:dyDescent="0.25"/>
  <cols>
    <col min="1" max="2" width="15.140625" style="23" customWidth="1"/>
    <col min="3" max="3" width="31.7109375" style="23" customWidth="1"/>
    <col min="4" max="4" width="55.5703125" style="23" customWidth="1"/>
    <col min="5" max="5" width="27" style="25" customWidth="1"/>
    <col min="6" max="6" width="11.140625" style="32" customWidth="1"/>
    <col min="7" max="7" width="11.42578125" style="32" customWidth="1"/>
    <col min="8" max="10" width="14.85546875" style="32" customWidth="1"/>
    <col min="11" max="11" width="17.85546875" style="30" customWidth="1"/>
    <col min="12" max="14" width="18.42578125" style="30" customWidth="1"/>
    <col min="15" max="17" width="17" style="23" customWidth="1"/>
    <col min="18" max="16384" width="8.85546875" style="23"/>
  </cols>
  <sheetData>
    <row r="2" spans="1:17" ht="53.25" customHeight="1" x14ac:dyDescent="0.25">
      <c r="M2" s="325" t="s">
        <v>228</v>
      </c>
      <c r="N2" s="325"/>
    </row>
    <row r="3" spans="1:17" ht="23.25" customHeight="1" x14ac:dyDescent="0.25">
      <c r="A3" s="327" t="s">
        <v>304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29"/>
      <c r="M3" s="29"/>
      <c r="N3" s="29"/>
    </row>
    <row r="4" spans="1:17" ht="15.75" customHeight="1" x14ac:dyDescent="0.25"/>
    <row r="5" spans="1:17" ht="30" customHeight="1" x14ac:dyDescent="0.25">
      <c r="A5" s="279" t="s">
        <v>91</v>
      </c>
      <c r="B5" s="279" t="s">
        <v>4</v>
      </c>
      <c r="C5" s="279" t="s">
        <v>50</v>
      </c>
      <c r="D5" s="279" t="s">
        <v>89</v>
      </c>
      <c r="E5" s="322" t="s">
        <v>17</v>
      </c>
      <c r="F5" s="331"/>
      <c r="G5" s="331"/>
      <c r="H5" s="331"/>
      <c r="I5" s="332"/>
      <c r="J5" s="323"/>
      <c r="K5" s="333" t="s">
        <v>151</v>
      </c>
      <c r="L5" s="334"/>
      <c r="M5" s="334"/>
      <c r="N5" s="335"/>
    </row>
    <row r="6" spans="1:17" ht="22.5" customHeight="1" x14ac:dyDescent="0.25">
      <c r="A6" s="330"/>
      <c r="B6" s="330"/>
      <c r="C6" s="330"/>
      <c r="D6" s="330"/>
      <c r="E6" s="279" t="s">
        <v>18</v>
      </c>
      <c r="F6" s="279" t="s">
        <v>88</v>
      </c>
      <c r="G6" s="322" t="s">
        <v>90</v>
      </c>
      <c r="H6" s="332"/>
      <c r="I6" s="332"/>
      <c r="J6" s="323"/>
      <c r="K6" s="526" t="s">
        <v>189</v>
      </c>
      <c r="L6" s="319" t="s">
        <v>175</v>
      </c>
      <c r="M6" s="319" t="s">
        <v>190</v>
      </c>
      <c r="N6" s="319" t="s">
        <v>300</v>
      </c>
    </row>
    <row r="7" spans="1:17" ht="19.5" customHeight="1" x14ac:dyDescent="0.25">
      <c r="A7" s="330"/>
      <c r="B7" s="330"/>
      <c r="C7" s="330"/>
      <c r="D7" s="330"/>
      <c r="E7" s="328"/>
      <c r="F7" s="328"/>
      <c r="G7" s="322" t="s">
        <v>175</v>
      </c>
      <c r="H7" s="323"/>
      <c r="I7" s="279" t="s">
        <v>190</v>
      </c>
      <c r="J7" s="279" t="s">
        <v>300</v>
      </c>
      <c r="K7" s="527"/>
      <c r="L7" s="320"/>
      <c r="M7" s="320"/>
      <c r="N7" s="320"/>
    </row>
    <row r="8" spans="1:17" ht="21" customHeight="1" x14ac:dyDescent="0.25">
      <c r="A8" s="280"/>
      <c r="B8" s="280"/>
      <c r="C8" s="329"/>
      <c r="D8" s="280"/>
      <c r="E8" s="329"/>
      <c r="F8" s="329"/>
      <c r="G8" s="22"/>
      <c r="H8" s="2" t="s">
        <v>54</v>
      </c>
      <c r="I8" s="409"/>
      <c r="J8" s="409"/>
      <c r="K8" s="528"/>
      <c r="L8" s="321"/>
      <c r="M8" s="321"/>
      <c r="N8" s="321"/>
    </row>
    <row r="9" spans="1:17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6">
        <v>11</v>
      </c>
      <c r="L9" s="26">
        <v>12</v>
      </c>
      <c r="M9" s="26">
        <v>13</v>
      </c>
      <c r="N9" s="26">
        <v>14</v>
      </c>
    </row>
    <row r="10" spans="1:17" ht="36" customHeight="1" x14ac:dyDescent="0.3">
      <c r="A10" s="364" t="s">
        <v>303</v>
      </c>
      <c r="B10" s="364" t="s">
        <v>13</v>
      </c>
      <c r="C10" s="398" t="s">
        <v>13</v>
      </c>
      <c r="D10" s="505" t="s">
        <v>302</v>
      </c>
      <c r="E10" s="398" t="s">
        <v>13</v>
      </c>
      <c r="F10" s="398" t="s">
        <v>13</v>
      </c>
      <c r="G10" s="398" t="s">
        <v>13</v>
      </c>
      <c r="H10" s="398" t="s">
        <v>13</v>
      </c>
      <c r="I10" s="398" t="s">
        <v>13</v>
      </c>
      <c r="J10" s="398" t="s">
        <v>13</v>
      </c>
      <c r="K10" s="45" t="s">
        <v>186</v>
      </c>
      <c r="L10" s="45">
        <f>L11+L12</f>
        <v>15000</v>
      </c>
      <c r="M10" s="45">
        <f>M11+M12</f>
        <v>0</v>
      </c>
      <c r="N10" s="45">
        <f>N11+N12</f>
        <v>0</v>
      </c>
      <c r="O10" s="24"/>
      <c r="P10" s="24"/>
      <c r="Q10" s="24"/>
    </row>
    <row r="11" spans="1:17" ht="36" customHeight="1" x14ac:dyDescent="0.3">
      <c r="A11" s="365"/>
      <c r="B11" s="365"/>
      <c r="C11" s="399"/>
      <c r="D11" s="506"/>
      <c r="E11" s="399"/>
      <c r="F11" s="399"/>
      <c r="G11" s="399"/>
      <c r="H11" s="399"/>
      <c r="I11" s="399"/>
      <c r="J11" s="399"/>
      <c r="K11" s="45" t="s">
        <v>187</v>
      </c>
      <c r="L11" s="45">
        <f t="shared" ref="L11:N12" si="0">L15+L19</f>
        <v>0</v>
      </c>
      <c r="M11" s="45">
        <f t="shared" si="0"/>
        <v>0</v>
      </c>
      <c r="N11" s="45">
        <f t="shared" si="0"/>
        <v>0</v>
      </c>
      <c r="O11" s="24"/>
      <c r="P11" s="24"/>
      <c r="Q11" s="24"/>
    </row>
    <row r="12" spans="1:17" ht="36" customHeight="1" x14ac:dyDescent="0.3">
      <c r="A12" s="365"/>
      <c r="B12" s="365"/>
      <c r="C12" s="399"/>
      <c r="D12" s="506"/>
      <c r="E12" s="399"/>
      <c r="F12" s="399"/>
      <c r="G12" s="399"/>
      <c r="H12" s="399"/>
      <c r="I12" s="399"/>
      <c r="J12" s="399"/>
      <c r="K12" s="45" t="s">
        <v>613</v>
      </c>
      <c r="L12" s="45">
        <f t="shared" si="0"/>
        <v>15000</v>
      </c>
      <c r="M12" s="45">
        <f t="shared" si="0"/>
        <v>0</v>
      </c>
      <c r="N12" s="45">
        <f t="shared" si="0"/>
        <v>0</v>
      </c>
      <c r="O12" s="24"/>
      <c r="P12" s="24"/>
      <c r="Q12" s="24"/>
    </row>
    <row r="13" spans="1:17" ht="36" customHeight="1" x14ac:dyDescent="0.3">
      <c r="A13" s="143"/>
      <c r="B13" s="143"/>
      <c r="C13" s="144"/>
      <c r="D13" s="145"/>
      <c r="E13" s="144"/>
      <c r="F13" s="144"/>
      <c r="G13" s="144"/>
      <c r="H13" s="144"/>
      <c r="I13" s="144"/>
      <c r="J13" s="144"/>
      <c r="K13" s="45" t="s">
        <v>328</v>
      </c>
      <c r="L13" s="45">
        <v>0</v>
      </c>
      <c r="M13" s="45">
        <v>0</v>
      </c>
      <c r="N13" s="45">
        <v>0</v>
      </c>
      <c r="O13" s="24"/>
      <c r="P13" s="24"/>
      <c r="Q13" s="24"/>
    </row>
    <row r="14" spans="1:17" s="35" customFormat="1" ht="30.75" customHeight="1" x14ac:dyDescent="0.25">
      <c r="A14" s="290" t="s">
        <v>303</v>
      </c>
      <c r="B14" s="290" t="s">
        <v>330</v>
      </c>
      <c r="C14" s="299" t="s">
        <v>85</v>
      </c>
      <c r="D14" s="507" t="s">
        <v>329</v>
      </c>
      <c r="E14" s="293" t="s">
        <v>308</v>
      </c>
      <c r="F14" s="299" t="s">
        <v>309</v>
      </c>
      <c r="G14" s="299">
        <v>50</v>
      </c>
      <c r="H14" s="290" t="s">
        <v>85</v>
      </c>
      <c r="I14" s="290" t="s">
        <v>85</v>
      </c>
      <c r="J14" s="290" t="s">
        <v>85</v>
      </c>
      <c r="K14" s="46" t="s">
        <v>186</v>
      </c>
      <c r="L14" s="46">
        <f>L15+L16</f>
        <v>15000</v>
      </c>
      <c r="M14" s="46">
        <f t="shared" ref="M14:N14" si="1">M15+M16</f>
        <v>0</v>
      </c>
      <c r="N14" s="46">
        <f t="shared" si="1"/>
        <v>0</v>
      </c>
    </row>
    <row r="15" spans="1:17" s="35" customFormat="1" ht="30.75" customHeight="1" x14ac:dyDescent="0.25">
      <c r="A15" s="291"/>
      <c r="B15" s="291"/>
      <c r="C15" s="300"/>
      <c r="D15" s="508"/>
      <c r="E15" s="294"/>
      <c r="F15" s="300"/>
      <c r="G15" s="300"/>
      <c r="H15" s="291"/>
      <c r="I15" s="291"/>
      <c r="J15" s="291"/>
      <c r="K15" s="46" t="s">
        <v>187</v>
      </c>
      <c r="L15" s="46">
        <v>0</v>
      </c>
      <c r="M15" s="46">
        <v>0</v>
      </c>
      <c r="N15" s="46">
        <v>0</v>
      </c>
    </row>
    <row r="16" spans="1:17" s="35" customFormat="1" ht="30.75" customHeight="1" x14ac:dyDescent="0.25">
      <c r="A16" s="291"/>
      <c r="B16" s="291"/>
      <c r="C16" s="300"/>
      <c r="D16" s="508"/>
      <c r="E16" s="294"/>
      <c r="F16" s="300"/>
      <c r="G16" s="300"/>
      <c r="H16" s="291"/>
      <c r="I16" s="291"/>
      <c r="J16" s="291"/>
      <c r="K16" s="46" t="s">
        <v>613</v>
      </c>
      <c r="L16" s="46">
        <f>L18</f>
        <v>15000</v>
      </c>
      <c r="M16" s="46">
        <f t="shared" ref="M16:N16" si="2">M18</f>
        <v>0</v>
      </c>
      <c r="N16" s="46">
        <f t="shared" si="2"/>
        <v>0</v>
      </c>
    </row>
    <row r="17" spans="1:14" s="35" customFormat="1" ht="30.75" customHeight="1" x14ac:dyDescent="0.25">
      <c r="A17" s="292"/>
      <c r="B17" s="292"/>
      <c r="C17" s="301"/>
      <c r="D17" s="525"/>
      <c r="E17" s="295"/>
      <c r="F17" s="301"/>
      <c r="G17" s="301"/>
      <c r="H17" s="292"/>
      <c r="I17" s="292"/>
      <c r="J17" s="292"/>
      <c r="K17" s="46" t="s">
        <v>328</v>
      </c>
      <c r="L17" s="46">
        <v>0</v>
      </c>
      <c r="M17" s="46">
        <v>0</v>
      </c>
      <c r="N17" s="46">
        <v>0</v>
      </c>
    </row>
    <row r="18" spans="1:14" ht="32.25" customHeight="1" x14ac:dyDescent="0.25">
      <c r="A18" s="28" t="s">
        <v>303</v>
      </c>
      <c r="B18" s="28" t="s">
        <v>330</v>
      </c>
      <c r="C18" s="34" t="s">
        <v>315</v>
      </c>
      <c r="D18" s="70" t="s">
        <v>307</v>
      </c>
      <c r="E18" s="34" t="s">
        <v>310</v>
      </c>
      <c r="F18" s="22" t="s">
        <v>98</v>
      </c>
      <c r="G18" s="22">
        <v>50</v>
      </c>
      <c r="H18" s="28" t="s">
        <v>301</v>
      </c>
      <c r="I18" s="28" t="s">
        <v>176</v>
      </c>
      <c r="J18" s="28" t="s">
        <v>176</v>
      </c>
      <c r="K18" s="53" t="s">
        <v>613</v>
      </c>
      <c r="L18" s="47">
        <v>15000</v>
      </c>
      <c r="M18" s="47">
        <v>0</v>
      </c>
      <c r="N18" s="47">
        <v>0</v>
      </c>
    </row>
    <row r="20" spans="1:14" x14ac:dyDescent="0.25">
      <c r="D20" s="59"/>
    </row>
    <row r="25" spans="1:14" x14ac:dyDescent="0.25">
      <c r="C25" s="133"/>
    </row>
  </sheetData>
  <mergeCells count="38">
    <mergeCell ref="M2:N2"/>
    <mergeCell ref="A3:K3"/>
    <mergeCell ref="A5:A8"/>
    <mergeCell ref="B5:B8"/>
    <mergeCell ref="C5:C8"/>
    <mergeCell ref="D5:D8"/>
    <mergeCell ref="E5:J5"/>
    <mergeCell ref="K5:N5"/>
    <mergeCell ref="E6:E8"/>
    <mergeCell ref="F6:F8"/>
    <mergeCell ref="G6:J6"/>
    <mergeCell ref="K6:K8"/>
    <mergeCell ref="L6:L8"/>
    <mergeCell ref="M6:M8"/>
    <mergeCell ref="N6:N8"/>
    <mergeCell ref="G7:H7"/>
    <mergeCell ref="I7:I8"/>
    <mergeCell ref="J7:J8"/>
    <mergeCell ref="A10:A12"/>
    <mergeCell ref="B10:B12"/>
    <mergeCell ref="C10:C12"/>
    <mergeCell ref="D10:D12"/>
    <mergeCell ref="J10:J12"/>
    <mergeCell ref="E10:E12"/>
    <mergeCell ref="F10:F12"/>
    <mergeCell ref="G10:G12"/>
    <mergeCell ref="H10:H12"/>
    <mergeCell ref="I10:I12"/>
    <mergeCell ref="A14:A17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</mergeCells>
  <phoneticPr fontId="23" type="noConversion"/>
  <pageMargins left="0.7" right="0.7" top="0.75" bottom="0.75" header="0.3" footer="0.3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8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277" t="s">
        <v>3</v>
      </c>
      <c r="B5" s="277" t="s">
        <v>4</v>
      </c>
      <c r="C5" s="277" t="s">
        <v>10</v>
      </c>
      <c r="D5" s="277" t="s">
        <v>6</v>
      </c>
      <c r="E5" s="277" t="s">
        <v>17</v>
      </c>
      <c r="F5" s="277"/>
      <c r="G5" s="277"/>
      <c r="H5" s="277"/>
      <c r="I5" s="277"/>
      <c r="J5" s="277"/>
      <c r="K5" s="277" t="s">
        <v>37</v>
      </c>
      <c r="L5" s="277"/>
      <c r="M5" s="277"/>
      <c r="N5" s="277"/>
      <c r="O5" s="277"/>
      <c r="P5" s="279" t="s">
        <v>45</v>
      </c>
    </row>
    <row r="6" spans="1:17" ht="76.5" x14ac:dyDescent="0.2">
      <c r="A6" s="277"/>
      <c r="B6" s="277"/>
      <c r="C6" s="277"/>
      <c r="D6" s="277"/>
      <c r="E6" s="2" t="s">
        <v>18</v>
      </c>
      <c r="F6" s="2" t="s">
        <v>19</v>
      </c>
      <c r="G6" s="6" t="s">
        <v>38</v>
      </c>
      <c r="H6" s="2" t="s">
        <v>39</v>
      </c>
      <c r="I6" s="2" t="s">
        <v>40</v>
      </c>
      <c r="J6" s="2" t="s">
        <v>41</v>
      </c>
      <c r="K6" s="2" t="s">
        <v>38</v>
      </c>
      <c r="L6" s="2" t="s">
        <v>42</v>
      </c>
      <c r="M6" s="2" t="s">
        <v>40</v>
      </c>
      <c r="N6" s="2" t="s">
        <v>43</v>
      </c>
      <c r="O6" s="2" t="s">
        <v>44</v>
      </c>
      <c r="P6" s="280"/>
    </row>
    <row r="7" spans="1:17" x14ac:dyDescent="0.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6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7" ht="25.5" x14ac:dyDescent="0.2">
      <c r="A8" s="3" t="s">
        <v>21</v>
      </c>
      <c r="B8" s="3">
        <v>0</v>
      </c>
      <c r="C8" s="4" t="s">
        <v>22</v>
      </c>
      <c r="D8" s="2"/>
      <c r="E8" s="4"/>
      <c r="F8" s="4"/>
      <c r="G8" s="7"/>
      <c r="H8" s="4"/>
      <c r="I8" s="4"/>
      <c r="J8" s="4"/>
      <c r="K8" s="4"/>
      <c r="L8" s="4"/>
      <c r="M8" s="4"/>
      <c r="N8" s="1"/>
      <c r="O8" s="1"/>
      <c r="P8" s="1"/>
    </row>
    <row r="9" spans="1:17" ht="25.5" x14ac:dyDescent="0.2">
      <c r="A9" s="3" t="s">
        <v>23</v>
      </c>
      <c r="B9" s="3" t="s">
        <v>5</v>
      </c>
      <c r="C9" s="4" t="s">
        <v>24</v>
      </c>
      <c r="D9" s="4"/>
      <c r="E9" s="4"/>
      <c r="F9" s="4"/>
      <c r="G9" s="7"/>
      <c r="H9" s="4"/>
      <c r="I9" s="4"/>
      <c r="J9" s="4"/>
      <c r="K9" s="4"/>
      <c r="L9" s="4"/>
      <c r="M9" s="4"/>
      <c r="N9" s="1"/>
      <c r="O9" s="1"/>
      <c r="P9" s="1"/>
    </row>
    <row r="10" spans="1:17" x14ac:dyDescent="0.2">
      <c r="A10" s="3" t="s">
        <v>25</v>
      </c>
      <c r="B10" s="3"/>
      <c r="C10" s="5" t="s">
        <v>7</v>
      </c>
      <c r="D10" s="4"/>
      <c r="E10" s="4"/>
      <c r="F10" s="4"/>
      <c r="G10" s="7"/>
      <c r="H10" s="4"/>
      <c r="I10" s="4"/>
      <c r="J10" s="4"/>
      <c r="K10" s="4"/>
      <c r="L10" s="4"/>
      <c r="M10" s="4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3" t="s">
        <v>26</v>
      </c>
      <c r="B11" s="3"/>
      <c r="C11" s="5" t="s">
        <v>8</v>
      </c>
      <c r="D11" s="4"/>
      <c r="E11" s="4"/>
      <c r="F11" s="4"/>
      <c r="G11" s="7"/>
      <c r="H11" s="4"/>
      <c r="I11" s="4"/>
      <c r="J11" s="4"/>
      <c r="K11" s="4"/>
      <c r="L11" s="4"/>
      <c r="M11" s="4"/>
      <c r="N11" s="1"/>
      <c r="O11" s="1"/>
      <c r="P11" s="1"/>
    </row>
    <row r="12" spans="1:17" x14ac:dyDescent="0.2">
      <c r="A12" s="3"/>
      <c r="B12" s="3"/>
      <c r="C12" s="5" t="s">
        <v>1</v>
      </c>
      <c r="D12" s="4"/>
      <c r="E12" s="4"/>
      <c r="F12" s="4"/>
      <c r="G12" s="7"/>
      <c r="H12" s="4"/>
      <c r="I12" s="4"/>
      <c r="J12" s="4"/>
      <c r="K12" s="4"/>
      <c r="L12" s="4"/>
      <c r="M12" s="4"/>
      <c r="N12" s="1"/>
      <c r="O12" s="1"/>
      <c r="P12" s="1"/>
    </row>
    <row r="13" spans="1:17" x14ac:dyDescent="0.2">
      <c r="A13" s="3" t="s">
        <v>27</v>
      </c>
      <c r="B13" s="3"/>
      <c r="C13" s="5" t="s">
        <v>9</v>
      </c>
      <c r="D13" s="4"/>
      <c r="E13" s="4"/>
      <c r="F13" s="4"/>
      <c r="G13" s="7"/>
      <c r="H13" s="4"/>
      <c r="I13" s="4"/>
      <c r="J13" s="4"/>
      <c r="K13" s="4"/>
      <c r="L13" s="4"/>
      <c r="M13" s="4"/>
      <c r="N13" s="1"/>
      <c r="O13" s="1"/>
      <c r="P13" s="1"/>
    </row>
    <row r="14" spans="1:17" ht="25.5" x14ac:dyDescent="0.2">
      <c r="A14" s="3" t="s">
        <v>28</v>
      </c>
      <c r="B14" s="3" t="s">
        <v>5</v>
      </c>
      <c r="C14" s="5" t="s">
        <v>29</v>
      </c>
      <c r="D14" s="4"/>
      <c r="E14" s="4"/>
      <c r="F14" s="4"/>
      <c r="G14" s="7"/>
      <c r="H14" s="4"/>
      <c r="I14" s="4"/>
      <c r="J14" s="4"/>
      <c r="K14" s="4"/>
      <c r="L14" s="4"/>
      <c r="M14" s="4"/>
      <c r="N14" s="1"/>
      <c r="O14" s="1"/>
      <c r="P14" s="1"/>
    </row>
    <row r="15" spans="1:17" x14ac:dyDescent="0.2">
      <c r="A15" s="3" t="s">
        <v>30</v>
      </c>
      <c r="B15" s="3"/>
      <c r="C15" s="5" t="s">
        <v>0</v>
      </c>
      <c r="D15" s="4"/>
      <c r="E15" s="4"/>
      <c r="F15" s="4"/>
      <c r="G15" s="7"/>
      <c r="H15" s="4"/>
      <c r="I15" s="4"/>
      <c r="J15" s="4"/>
      <c r="K15" s="4"/>
      <c r="L15" s="4"/>
      <c r="M15" s="4"/>
      <c r="N15" s="1"/>
      <c r="O15" s="1"/>
      <c r="P15" s="1"/>
    </row>
    <row r="16" spans="1:17" x14ac:dyDescent="0.2">
      <c r="A16" s="3" t="s">
        <v>31</v>
      </c>
      <c r="B16" s="3"/>
      <c r="C16" s="5" t="s">
        <v>2</v>
      </c>
      <c r="D16" s="4"/>
      <c r="E16" s="4"/>
      <c r="F16" s="4"/>
      <c r="G16" s="7"/>
      <c r="H16" s="4"/>
      <c r="I16" s="4"/>
      <c r="J16" s="4"/>
      <c r="K16" s="4"/>
      <c r="L16" s="4"/>
      <c r="M16" s="4"/>
      <c r="N16" s="1"/>
      <c r="O16" s="1"/>
      <c r="P16" s="1"/>
    </row>
    <row r="17" spans="1:16" x14ac:dyDescent="0.2">
      <c r="A17" s="3" t="s">
        <v>1</v>
      </c>
      <c r="B17" s="3"/>
      <c r="C17" s="5" t="s">
        <v>1</v>
      </c>
      <c r="D17" s="4"/>
      <c r="E17" s="4"/>
      <c r="F17" s="4"/>
      <c r="G17" s="7"/>
      <c r="H17" s="4"/>
      <c r="I17" s="4"/>
      <c r="J17" s="4"/>
      <c r="K17" s="4"/>
      <c r="L17" s="4"/>
      <c r="M17" s="4"/>
      <c r="N17" s="1"/>
      <c r="O17" s="1"/>
      <c r="P17" s="1"/>
    </row>
    <row r="18" spans="1:16" x14ac:dyDescent="0.2">
      <c r="A18" s="3" t="s">
        <v>32</v>
      </c>
      <c r="B18" s="3"/>
      <c r="C18" s="5" t="s">
        <v>11</v>
      </c>
      <c r="D18" s="4"/>
      <c r="E18" s="4"/>
      <c r="F18" s="4"/>
      <c r="G18" s="7"/>
      <c r="H18" s="4"/>
      <c r="I18" s="4"/>
      <c r="J18" s="4"/>
      <c r="K18" s="4"/>
      <c r="L18" s="4"/>
      <c r="M18" s="4"/>
      <c r="N18" s="1"/>
      <c r="O18" s="1"/>
      <c r="P18" s="1"/>
    </row>
    <row r="19" spans="1:16" ht="25.5" x14ac:dyDescent="0.2">
      <c r="A19" s="3" t="s">
        <v>33</v>
      </c>
      <c r="B19" s="3"/>
      <c r="C19" s="4" t="s">
        <v>34</v>
      </c>
      <c r="D19" s="4"/>
      <c r="E19" s="4"/>
      <c r="F19" s="4"/>
      <c r="G19" s="7"/>
      <c r="H19" s="4"/>
      <c r="I19" s="4"/>
      <c r="J19" s="4"/>
      <c r="K19" s="4"/>
      <c r="L19" s="4"/>
      <c r="M19" s="4"/>
      <c r="N19" s="1"/>
      <c r="O19" s="1"/>
      <c r="P19" s="1"/>
    </row>
    <row r="20" spans="1:16" x14ac:dyDescent="0.2">
      <c r="A20" s="3" t="s">
        <v>35</v>
      </c>
      <c r="B20" s="3" t="s">
        <v>36</v>
      </c>
      <c r="C20" s="4" t="s">
        <v>35</v>
      </c>
      <c r="D20" s="4"/>
      <c r="E20" s="4"/>
      <c r="F20" s="4"/>
      <c r="G20" s="7"/>
      <c r="H20" s="4"/>
      <c r="I20" s="4"/>
      <c r="J20" s="4"/>
      <c r="K20" s="4"/>
      <c r="L20" s="4"/>
      <c r="M20" s="4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R211"/>
  <sheetViews>
    <sheetView tabSelected="1" topLeftCell="A91" zoomScale="70" zoomScaleNormal="70" workbookViewId="0">
      <selection activeCell="D105" sqref="D105"/>
    </sheetView>
  </sheetViews>
  <sheetFormatPr defaultColWidth="8.85546875" defaultRowHeight="15.75" x14ac:dyDescent="0.25"/>
  <cols>
    <col min="1" max="1" width="14.5703125" style="23" customWidth="1"/>
    <col min="2" max="2" width="15.140625" style="23" customWidth="1"/>
    <col min="3" max="3" width="38.28515625" style="23" customWidth="1"/>
    <col min="4" max="4" width="52.28515625" style="23" customWidth="1"/>
    <col min="5" max="5" width="28" style="25" customWidth="1"/>
    <col min="6" max="6" width="11.140625" style="32" customWidth="1"/>
    <col min="7" max="7" width="12.5703125" style="32" customWidth="1"/>
    <col min="8" max="10" width="17.5703125" style="32" customWidth="1"/>
    <col min="11" max="11" width="15.42578125" style="30" customWidth="1"/>
    <col min="12" max="14" width="18.42578125" style="30" customWidth="1"/>
    <col min="15" max="15" width="20.140625" style="24" customWidth="1"/>
    <col min="16" max="16" width="19.7109375" style="24" customWidth="1"/>
    <col min="17" max="17" width="20.7109375" style="23" customWidth="1"/>
    <col min="18" max="18" width="15.28515625" style="23" customWidth="1"/>
    <col min="19" max="16384" width="8.85546875" style="23"/>
  </cols>
  <sheetData>
    <row r="2" spans="1:17" ht="54" customHeight="1" x14ac:dyDescent="0.25">
      <c r="M2" s="325" t="s">
        <v>162</v>
      </c>
      <c r="N2" s="326"/>
    </row>
    <row r="3" spans="1:17" ht="20.25" customHeight="1" x14ac:dyDescent="0.25">
      <c r="A3" s="327" t="s">
        <v>163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</row>
    <row r="4" spans="1:17" ht="15.75" customHeight="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7" ht="30" customHeight="1" x14ac:dyDescent="0.25">
      <c r="A5" s="277" t="s">
        <v>296</v>
      </c>
      <c r="B5" s="277" t="s">
        <v>4</v>
      </c>
      <c r="C5" s="279" t="s">
        <v>297</v>
      </c>
      <c r="D5" s="279" t="s">
        <v>298</v>
      </c>
      <c r="E5" s="322" t="s">
        <v>299</v>
      </c>
      <c r="F5" s="331"/>
      <c r="G5" s="331"/>
      <c r="H5" s="331"/>
      <c r="I5" s="332"/>
      <c r="J5" s="323"/>
      <c r="K5" s="333" t="s">
        <v>151</v>
      </c>
      <c r="L5" s="334"/>
      <c r="M5" s="334"/>
      <c r="N5" s="335"/>
      <c r="O5" s="132"/>
    </row>
    <row r="6" spans="1:17" ht="16.5" customHeight="1" x14ac:dyDescent="0.25">
      <c r="A6" s="277"/>
      <c r="B6" s="277"/>
      <c r="C6" s="328"/>
      <c r="D6" s="330"/>
      <c r="E6" s="279" t="s">
        <v>18</v>
      </c>
      <c r="F6" s="279" t="s">
        <v>88</v>
      </c>
      <c r="G6" s="322" t="s">
        <v>90</v>
      </c>
      <c r="H6" s="332"/>
      <c r="I6" s="332"/>
      <c r="J6" s="323"/>
      <c r="K6" s="336" t="s">
        <v>207</v>
      </c>
      <c r="L6" s="319" t="s">
        <v>175</v>
      </c>
      <c r="M6" s="319" t="s">
        <v>190</v>
      </c>
      <c r="N6" s="319" t="s">
        <v>300</v>
      </c>
      <c r="O6" s="132"/>
    </row>
    <row r="7" spans="1:17" ht="30" customHeight="1" x14ac:dyDescent="0.25">
      <c r="A7" s="277"/>
      <c r="B7" s="277"/>
      <c r="C7" s="328"/>
      <c r="D7" s="330"/>
      <c r="E7" s="328"/>
      <c r="F7" s="328"/>
      <c r="G7" s="322" t="s">
        <v>175</v>
      </c>
      <c r="H7" s="323"/>
      <c r="I7" s="277" t="s">
        <v>190</v>
      </c>
      <c r="J7" s="277" t="s">
        <v>300</v>
      </c>
      <c r="K7" s="328"/>
      <c r="L7" s="320"/>
      <c r="M7" s="320"/>
      <c r="N7" s="320"/>
      <c r="O7" s="132"/>
    </row>
    <row r="8" spans="1:17" ht="29.25" customHeight="1" x14ac:dyDescent="0.25">
      <c r="A8" s="277"/>
      <c r="B8" s="277"/>
      <c r="C8" s="329"/>
      <c r="D8" s="280"/>
      <c r="E8" s="329"/>
      <c r="F8" s="329"/>
      <c r="G8" s="22"/>
      <c r="H8" s="2" t="s">
        <v>54</v>
      </c>
      <c r="I8" s="324"/>
      <c r="J8" s="324"/>
      <c r="K8" s="329"/>
      <c r="L8" s="321"/>
      <c r="M8" s="321"/>
      <c r="N8" s="321"/>
      <c r="O8" s="132"/>
    </row>
    <row r="9" spans="1:17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6">
        <v>11</v>
      </c>
      <c r="L9" s="26">
        <v>12</v>
      </c>
      <c r="M9" s="26">
        <v>13</v>
      </c>
      <c r="N9" s="26">
        <v>14</v>
      </c>
      <c r="O9" s="132"/>
    </row>
    <row r="10" spans="1:17" ht="21.75" customHeight="1" x14ac:dyDescent="0.3">
      <c r="A10" s="364" t="s">
        <v>58</v>
      </c>
      <c r="B10" s="367" t="s">
        <v>13</v>
      </c>
      <c r="C10" s="370" t="s">
        <v>13</v>
      </c>
      <c r="D10" s="373" t="s">
        <v>92</v>
      </c>
      <c r="E10" s="370" t="s">
        <v>13</v>
      </c>
      <c r="F10" s="370" t="s">
        <v>13</v>
      </c>
      <c r="G10" s="376" t="s">
        <v>13</v>
      </c>
      <c r="H10" s="370" t="s">
        <v>13</v>
      </c>
      <c r="I10" s="376" t="s">
        <v>13</v>
      </c>
      <c r="J10" s="376" t="s">
        <v>13</v>
      </c>
      <c r="K10" s="45" t="s">
        <v>186</v>
      </c>
      <c r="L10" s="212">
        <f>L11+L12+L13</f>
        <v>4008289.6584000001</v>
      </c>
      <c r="M10" s="212">
        <f>M11+M12+M13</f>
        <v>4148934.2494000001</v>
      </c>
      <c r="N10" s="212">
        <f>N11+N12+N13</f>
        <v>4218728.5893999999</v>
      </c>
      <c r="O10" s="213">
        <v>4008289.66</v>
      </c>
      <c r="P10" s="132">
        <v>4148934.25</v>
      </c>
      <c r="Q10" s="132">
        <v>4218728.59</v>
      </c>
    </row>
    <row r="11" spans="1:17" ht="22.5" customHeight="1" x14ac:dyDescent="0.3">
      <c r="A11" s="365"/>
      <c r="B11" s="368"/>
      <c r="C11" s="371"/>
      <c r="D11" s="374"/>
      <c r="E11" s="371"/>
      <c r="F11" s="371"/>
      <c r="G11" s="377"/>
      <c r="H11" s="371"/>
      <c r="I11" s="377"/>
      <c r="J11" s="377"/>
      <c r="K11" s="45" t="s">
        <v>187</v>
      </c>
      <c r="L11" s="212">
        <f t="shared" ref="L11:N13" si="0">L15+L22+L27+L38+L43+L48+L53+L58+L63+L68+L74+L80+L86</f>
        <v>2754026.2600000002</v>
      </c>
      <c r="M11" s="212">
        <f t="shared" si="0"/>
        <v>2855337.2600000002</v>
      </c>
      <c r="N11" s="212">
        <f t="shared" si="0"/>
        <v>2857818.69</v>
      </c>
      <c r="O11" s="213">
        <v>2754026257</v>
      </c>
      <c r="P11" s="132">
        <v>2855337260</v>
      </c>
      <c r="Q11" s="132">
        <v>2857818690</v>
      </c>
    </row>
    <row r="12" spans="1:17" ht="24.75" customHeight="1" x14ac:dyDescent="0.3">
      <c r="A12" s="365"/>
      <c r="B12" s="368"/>
      <c r="C12" s="371"/>
      <c r="D12" s="374"/>
      <c r="E12" s="371"/>
      <c r="F12" s="371"/>
      <c r="G12" s="377"/>
      <c r="H12" s="371"/>
      <c r="I12" s="377"/>
      <c r="J12" s="377"/>
      <c r="K12" s="45" t="s">
        <v>613</v>
      </c>
      <c r="L12" s="212">
        <f t="shared" si="0"/>
        <v>1254263.3984000001</v>
      </c>
      <c r="M12" s="212">
        <f t="shared" si="0"/>
        <v>1293596.9893999998</v>
      </c>
      <c r="N12" s="212">
        <f t="shared" si="0"/>
        <v>1360909.8994</v>
      </c>
      <c r="O12" s="213">
        <v>1254263399.4000001</v>
      </c>
      <c r="P12" s="132">
        <v>1293596989.4000001</v>
      </c>
      <c r="Q12" s="132">
        <v>1360909899.4000001</v>
      </c>
    </row>
    <row r="13" spans="1:17" ht="21.75" customHeight="1" x14ac:dyDescent="0.3">
      <c r="A13" s="366"/>
      <c r="B13" s="369"/>
      <c r="C13" s="372"/>
      <c r="D13" s="375"/>
      <c r="E13" s="372"/>
      <c r="F13" s="372"/>
      <c r="G13" s="378"/>
      <c r="H13" s="372"/>
      <c r="I13" s="378"/>
      <c r="J13" s="378"/>
      <c r="K13" s="45" t="s">
        <v>328</v>
      </c>
      <c r="L13" s="212">
        <f t="shared" si="0"/>
        <v>0</v>
      </c>
      <c r="M13" s="212">
        <f t="shared" si="0"/>
        <v>0</v>
      </c>
      <c r="N13" s="212">
        <f t="shared" si="0"/>
        <v>0</v>
      </c>
      <c r="O13" s="213"/>
      <c r="P13" s="132"/>
      <c r="Q13" s="132"/>
    </row>
    <row r="14" spans="1:17" s="37" customFormat="1" ht="22.5" customHeight="1" x14ac:dyDescent="0.25">
      <c r="A14" s="290" t="s">
        <v>58</v>
      </c>
      <c r="B14" s="290"/>
      <c r="C14" s="299" t="s">
        <v>13</v>
      </c>
      <c r="D14" s="316" t="s">
        <v>636</v>
      </c>
      <c r="E14" s="296" t="s">
        <v>209</v>
      </c>
      <c r="F14" s="299" t="s">
        <v>69</v>
      </c>
      <c r="G14" s="379">
        <f>SUM(G18:G18)</f>
        <v>28938</v>
      </c>
      <c r="H14" s="290" t="s">
        <v>85</v>
      </c>
      <c r="I14" s="352">
        <f>I18</f>
        <v>28938</v>
      </c>
      <c r="J14" s="352">
        <f>J18</f>
        <v>28938</v>
      </c>
      <c r="K14" s="46" t="s">
        <v>186</v>
      </c>
      <c r="L14" s="46">
        <f>SUM(L15:L17)</f>
        <v>3435567.3194000004</v>
      </c>
      <c r="M14" s="46">
        <f>SUM(M15:M17)</f>
        <v>3632379.2394000003</v>
      </c>
      <c r="N14" s="46">
        <f>SUM(N15:N17)</f>
        <v>3817698.8594</v>
      </c>
      <c r="O14" s="213">
        <v>3435567.3200000003</v>
      </c>
      <c r="P14" s="132">
        <v>3632379.24</v>
      </c>
      <c r="Q14" s="132">
        <v>3817698.86</v>
      </c>
    </row>
    <row r="15" spans="1:17" s="37" customFormat="1" ht="21.75" customHeight="1" x14ac:dyDescent="0.25">
      <c r="A15" s="291"/>
      <c r="B15" s="291"/>
      <c r="C15" s="300"/>
      <c r="D15" s="317"/>
      <c r="E15" s="297"/>
      <c r="F15" s="300"/>
      <c r="G15" s="380"/>
      <c r="H15" s="291"/>
      <c r="I15" s="353"/>
      <c r="J15" s="353"/>
      <c r="K15" s="46" t="s">
        <v>187</v>
      </c>
      <c r="L15" s="46">
        <f t="shared" ref="L15:N15" si="1">L18</f>
        <v>2517392.2000000002</v>
      </c>
      <c r="M15" s="46">
        <f t="shared" si="1"/>
        <v>2693958.95</v>
      </c>
      <c r="N15" s="46">
        <f t="shared" si="1"/>
        <v>2857818.69</v>
      </c>
      <c r="O15" s="213">
        <v>2517392.2000000002</v>
      </c>
      <c r="P15" s="132">
        <v>2693958.95</v>
      </c>
      <c r="Q15" s="132">
        <v>2857818.69</v>
      </c>
    </row>
    <row r="16" spans="1:17" s="37" customFormat="1" ht="20.25" customHeight="1" x14ac:dyDescent="0.25">
      <c r="A16" s="291"/>
      <c r="B16" s="291"/>
      <c r="C16" s="300"/>
      <c r="D16" s="317"/>
      <c r="E16" s="297"/>
      <c r="F16" s="300"/>
      <c r="G16" s="380"/>
      <c r="H16" s="291"/>
      <c r="I16" s="353"/>
      <c r="J16" s="353"/>
      <c r="K16" s="46" t="s">
        <v>613</v>
      </c>
      <c r="L16" s="46">
        <f>L19+L20</f>
        <v>918175.11939999997</v>
      </c>
      <c r="M16" s="46">
        <f t="shared" ref="M16:N16" si="2">M19+M20</f>
        <v>938420.28939999989</v>
      </c>
      <c r="N16" s="46">
        <f t="shared" si="2"/>
        <v>959880.16940000001</v>
      </c>
      <c r="O16" s="213">
        <v>918175.12</v>
      </c>
      <c r="P16" s="132">
        <v>938420.29</v>
      </c>
      <c r="Q16" s="132">
        <v>959880.17</v>
      </c>
    </row>
    <row r="17" spans="1:17" s="37" customFormat="1" ht="20.25" customHeight="1" x14ac:dyDescent="0.25">
      <c r="A17" s="292"/>
      <c r="B17" s="292"/>
      <c r="C17" s="301"/>
      <c r="D17" s="318"/>
      <c r="E17" s="298"/>
      <c r="F17" s="301"/>
      <c r="G17" s="381"/>
      <c r="H17" s="292"/>
      <c r="I17" s="354"/>
      <c r="J17" s="354"/>
      <c r="K17" s="46" t="s">
        <v>328</v>
      </c>
      <c r="L17" s="46">
        <v>0</v>
      </c>
      <c r="M17" s="46">
        <v>0</v>
      </c>
      <c r="N17" s="46">
        <v>0</v>
      </c>
      <c r="O17" s="213"/>
      <c r="P17" s="132"/>
      <c r="Q17" s="132"/>
    </row>
    <row r="18" spans="1:17" s="232" customFormat="1" ht="108.75" customHeight="1" x14ac:dyDescent="0.25">
      <c r="A18" s="340" t="s">
        <v>58</v>
      </c>
      <c r="B18" s="258" t="s">
        <v>410</v>
      </c>
      <c r="C18" s="343" t="s">
        <v>211</v>
      </c>
      <c r="D18" s="225" t="s">
        <v>632</v>
      </c>
      <c r="E18" s="346" t="s">
        <v>210</v>
      </c>
      <c r="F18" s="346" t="s">
        <v>69</v>
      </c>
      <c r="G18" s="337">
        <v>28938</v>
      </c>
      <c r="H18" s="349" t="s">
        <v>301</v>
      </c>
      <c r="I18" s="337">
        <v>28938</v>
      </c>
      <c r="J18" s="337">
        <v>28938</v>
      </c>
      <c r="K18" s="228" t="s">
        <v>187</v>
      </c>
      <c r="L18" s="228">
        <v>2517392.2000000002</v>
      </c>
      <c r="M18" s="259">
        <v>2693958.95</v>
      </c>
      <c r="N18" s="259">
        <v>2857818.69</v>
      </c>
      <c r="O18" s="260"/>
      <c r="P18" s="261"/>
      <c r="Q18" s="261"/>
    </row>
    <row r="19" spans="1:17" s="232" customFormat="1" ht="41.25" customHeight="1" x14ac:dyDescent="0.25">
      <c r="A19" s="341"/>
      <c r="B19" s="262">
        <v>67111</v>
      </c>
      <c r="C19" s="344"/>
      <c r="D19" s="225" t="s">
        <v>634</v>
      </c>
      <c r="E19" s="347"/>
      <c r="F19" s="347"/>
      <c r="G19" s="338"/>
      <c r="H19" s="350"/>
      <c r="I19" s="338"/>
      <c r="J19" s="338"/>
      <c r="K19" s="228" t="s">
        <v>613</v>
      </c>
      <c r="L19" s="228">
        <v>265806.5674</v>
      </c>
      <c r="M19" s="259">
        <v>271880.5674</v>
      </c>
      <c r="N19" s="259">
        <v>278317.5674</v>
      </c>
      <c r="O19" s="260"/>
      <c r="P19" s="261"/>
      <c r="Q19" s="261"/>
    </row>
    <row r="20" spans="1:17" s="232" customFormat="1" ht="41.25" customHeight="1" x14ac:dyDescent="0.25">
      <c r="A20" s="342"/>
      <c r="B20" s="262">
        <v>67114</v>
      </c>
      <c r="C20" s="345"/>
      <c r="D20" s="225" t="s">
        <v>633</v>
      </c>
      <c r="E20" s="348"/>
      <c r="F20" s="348"/>
      <c r="G20" s="339"/>
      <c r="H20" s="351"/>
      <c r="I20" s="339"/>
      <c r="J20" s="339"/>
      <c r="K20" s="228" t="s">
        <v>613</v>
      </c>
      <c r="L20" s="228">
        <v>652368.55200000003</v>
      </c>
      <c r="M20" s="259">
        <v>666539.72199999995</v>
      </c>
      <c r="N20" s="259">
        <v>681562.60199999996</v>
      </c>
      <c r="O20" s="260"/>
      <c r="P20" s="261"/>
      <c r="Q20" s="261"/>
    </row>
    <row r="21" spans="1:17" s="25" customFormat="1" ht="27" customHeight="1" x14ac:dyDescent="0.25">
      <c r="A21" s="290" t="s">
        <v>58</v>
      </c>
      <c r="B21" s="290" t="s">
        <v>416</v>
      </c>
      <c r="C21" s="299" t="s">
        <v>13</v>
      </c>
      <c r="D21" s="293" t="s">
        <v>417</v>
      </c>
      <c r="E21" s="296" t="s">
        <v>419</v>
      </c>
      <c r="F21" s="299" t="s">
        <v>98</v>
      </c>
      <c r="G21" s="352">
        <v>1</v>
      </c>
      <c r="H21" s="290" t="s">
        <v>85</v>
      </c>
      <c r="I21" s="352">
        <v>0</v>
      </c>
      <c r="J21" s="352">
        <v>0</v>
      </c>
      <c r="K21" s="46" t="s">
        <v>186</v>
      </c>
      <c r="L21" s="46">
        <f>SUM(L22:L24)</f>
        <v>1166.67</v>
      </c>
      <c r="M21" s="46">
        <f t="shared" ref="M21:N21" si="3">SUM(M22:M24)</f>
        <v>0</v>
      </c>
      <c r="N21" s="46">
        <f t="shared" si="3"/>
        <v>0</v>
      </c>
      <c r="O21" s="213">
        <v>1166.67</v>
      </c>
      <c r="P21" s="132">
        <v>0</v>
      </c>
      <c r="Q21" s="132">
        <v>0</v>
      </c>
    </row>
    <row r="22" spans="1:17" s="25" customFormat="1" ht="27.75" customHeight="1" x14ac:dyDescent="0.25">
      <c r="A22" s="291"/>
      <c r="B22" s="291"/>
      <c r="C22" s="300"/>
      <c r="D22" s="294"/>
      <c r="E22" s="297"/>
      <c r="F22" s="300"/>
      <c r="G22" s="353"/>
      <c r="H22" s="291"/>
      <c r="I22" s="353"/>
      <c r="J22" s="353"/>
      <c r="K22" s="46" t="s">
        <v>187</v>
      </c>
      <c r="L22" s="46">
        <f>L25</f>
        <v>1166.67</v>
      </c>
      <c r="M22" s="46">
        <f t="shared" ref="M22:N22" si="4">M25</f>
        <v>0</v>
      </c>
      <c r="N22" s="46">
        <f t="shared" si="4"/>
        <v>0</v>
      </c>
      <c r="O22" s="213">
        <v>0</v>
      </c>
      <c r="P22" s="132">
        <v>0</v>
      </c>
      <c r="Q22" s="132">
        <v>0</v>
      </c>
    </row>
    <row r="23" spans="1:17" s="25" customFormat="1" ht="28.5" customHeight="1" x14ac:dyDescent="0.25">
      <c r="A23" s="291"/>
      <c r="B23" s="291"/>
      <c r="C23" s="300"/>
      <c r="D23" s="294"/>
      <c r="E23" s="297"/>
      <c r="F23" s="300"/>
      <c r="G23" s="353"/>
      <c r="H23" s="291"/>
      <c r="I23" s="353"/>
      <c r="J23" s="353"/>
      <c r="K23" s="46" t="s">
        <v>613</v>
      </c>
      <c r="L23" s="46">
        <v>0</v>
      </c>
      <c r="M23" s="48">
        <v>0</v>
      </c>
      <c r="N23" s="48">
        <v>0</v>
      </c>
      <c r="O23" s="213">
        <v>1166.67</v>
      </c>
      <c r="P23" s="132">
        <v>0</v>
      </c>
      <c r="Q23" s="132">
        <v>0</v>
      </c>
    </row>
    <row r="24" spans="1:17" s="25" customFormat="1" ht="30" customHeight="1" x14ac:dyDescent="0.25">
      <c r="A24" s="292"/>
      <c r="B24" s="292"/>
      <c r="C24" s="301"/>
      <c r="D24" s="295"/>
      <c r="E24" s="298"/>
      <c r="F24" s="301"/>
      <c r="G24" s="354"/>
      <c r="H24" s="292"/>
      <c r="I24" s="354"/>
      <c r="J24" s="354"/>
      <c r="K24" s="46" t="s">
        <v>328</v>
      </c>
      <c r="L24" s="46">
        <v>0</v>
      </c>
      <c r="M24" s="48">
        <v>0</v>
      </c>
      <c r="N24" s="48">
        <v>0</v>
      </c>
      <c r="O24" s="213"/>
      <c r="P24" s="132"/>
      <c r="Q24" s="132"/>
    </row>
    <row r="25" spans="1:17" s="25" customFormat="1" ht="31.15" customHeight="1" x14ac:dyDescent="0.25">
      <c r="A25" s="174" t="s">
        <v>58</v>
      </c>
      <c r="B25" s="174" t="s">
        <v>418</v>
      </c>
      <c r="C25" s="172" t="s">
        <v>117</v>
      </c>
      <c r="D25" s="180" t="s">
        <v>505</v>
      </c>
      <c r="E25" s="180" t="s">
        <v>145</v>
      </c>
      <c r="F25" s="193" t="s">
        <v>98</v>
      </c>
      <c r="G25" s="114">
        <v>1</v>
      </c>
      <c r="H25" s="190" t="s">
        <v>301</v>
      </c>
      <c r="I25" s="114">
        <v>0</v>
      </c>
      <c r="J25" s="114">
        <v>0</v>
      </c>
      <c r="K25" s="47" t="s">
        <v>187</v>
      </c>
      <c r="L25" s="47">
        <v>1166.67</v>
      </c>
      <c r="M25" s="44">
        <v>0</v>
      </c>
      <c r="N25" s="44">
        <v>0</v>
      </c>
      <c r="O25" s="213"/>
      <c r="P25" s="132"/>
      <c r="Q25" s="132"/>
    </row>
    <row r="26" spans="1:17" s="38" customFormat="1" ht="24" customHeight="1" x14ac:dyDescent="0.25">
      <c r="A26" s="290" t="s">
        <v>58</v>
      </c>
      <c r="B26" s="290" t="s">
        <v>411</v>
      </c>
      <c r="C26" s="290" t="s">
        <v>13</v>
      </c>
      <c r="D26" s="293" t="s">
        <v>414</v>
      </c>
      <c r="E26" s="296" t="s">
        <v>147</v>
      </c>
      <c r="F26" s="299" t="s">
        <v>69</v>
      </c>
      <c r="G26" s="379">
        <f>SUM(G30:G35)</f>
        <v>631</v>
      </c>
      <c r="H26" s="379" t="s">
        <v>85</v>
      </c>
      <c r="I26" s="379">
        <f>SUM(I30:I35)</f>
        <v>631</v>
      </c>
      <c r="J26" s="379">
        <f>SUM(J30:J35)</f>
        <v>631</v>
      </c>
      <c r="K26" s="57" t="s">
        <v>186</v>
      </c>
      <c r="L26" s="48">
        <f>SUM(L27:L29)</f>
        <v>23004.69</v>
      </c>
      <c r="M26" s="48">
        <f>SUM(M27:M29)</f>
        <v>23004.69</v>
      </c>
      <c r="N26" s="48">
        <f>SUM(N27:N29)</f>
        <v>23004.69</v>
      </c>
      <c r="O26" s="213">
        <v>23004.69</v>
      </c>
      <c r="P26" s="132">
        <v>23004.69</v>
      </c>
      <c r="Q26" s="132">
        <v>23004.69</v>
      </c>
    </row>
    <row r="27" spans="1:17" s="38" customFormat="1" ht="23.25" customHeight="1" x14ac:dyDescent="0.25">
      <c r="A27" s="291"/>
      <c r="B27" s="291"/>
      <c r="C27" s="291"/>
      <c r="D27" s="294"/>
      <c r="E27" s="297"/>
      <c r="F27" s="300"/>
      <c r="G27" s="380"/>
      <c r="H27" s="380"/>
      <c r="I27" s="380"/>
      <c r="J27" s="380"/>
      <c r="K27" s="57" t="s">
        <v>187</v>
      </c>
      <c r="L27" s="48">
        <v>0</v>
      </c>
      <c r="M27" s="48">
        <v>0</v>
      </c>
      <c r="N27" s="48">
        <v>0</v>
      </c>
      <c r="O27" s="213">
        <v>0</v>
      </c>
      <c r="P27" s="132">
        <v>0</v>
      </c>
      <c r="Q27" s="132">
        <v>0</v>
      </c>
    </row>
    <row r="28" spans="1:17" s="38" customFormat="1" ht="22.5" customHeight="1" x14ac:dyDescent="0.25">
      <c r="A28" s="291"/>
      <c r="B28" s="291"/>
      <c r="C28" s="291"/>
      <c r="D28" s="294"/>
      <c r="E28" s="297"/>
      <c r="F28" s="300"/>
      <c r="G28" s="380"/>
      <c r="H28" s="380"/>
      <c r="I28" s="380"/>
      <c r="J28" s="380"/>
      <c r="K28" s="46" t="s">
        <v>613</v>
      </c>
      <c r="L28" s="48">
        <f>SUM(L30:L36)</f>
        <v>23004.69</v>
      </c>
      <c r="M28" s="48">
        <v>23004.69</v>
      </c>
      <c r="N28" s="48">
        <v>23004.69</v>
      </c>
      <c r="O28" s="213">
        <v>23004.69</v>
      </c>
      <c r="P28" s="132">
        <v>23004.69</v>
      </c>
      <c r="Q28" s="132">
        <v>23004.69</v>
      </c>
    </row>
    <row r="29" spans="1:17" s="38" customFormat="1" ht="23.25" customHeight="1" x14ac:dyDescent="0.25">
      <c r="A29" s="292"/>
      <c r="B29" s="292"/>
      <c r="C29" s="292"/>
      <c r="D29" s="295"/>
      <c r="E29" s="298"/>
      <c r="F29" s="301"/>
      <c r="G29" s="381"/>
      <c r="H29" s="381"/>
      <c r="I29" s="381"/>
      <c r="J29" s="381"/>
      <c r="K29" s="57" t="s">
        <v>328</v>
      </c>
      <c r="L29" s="48">
        <v>0</v>
      </c>
      <c r="M29" s="48">
        <v>0</v>
      </c>
      <c r="N29" s="48">
        <v>0</v>
      </c>
      <c r="O29" s="213"/>
      <c r="P29" s="132"/>
      <c r="Q29" s="132"/>
    </row>
    <row r="30" spans="1:17" ht="42" customHeight="1" x14ac:dyDescent="0.25">
      <c r="A30" s="28" t="s">
        <v>58</v>
      </c>
      <c r="B30" s="190" t="s">
        <v>411</v>
      </c>
      <c r="C30" s="27" t="s">
        <v>413</v>
      </c>
      <c r="D30" s="27" t="s">
        <v>415</v>
      </c>
      <c r="E30" s="27" t="s">
        <v>116</v>
      </c>
      <c r="F30" s="22" t="s">
        <v>69</v>
      </c>
      <c r="G30" s="193">
        <v>300</v>
      </c>
      <c r="H30" s="174" t="s">
        <v>301</v>
      </c>
      <c r="I30" s="113">
        <v>300</v>
      </c>
      <c r="J30" s="28">
        <v>300</v>
      </c>
      <c r="K30" s="47" t="s">
        <v>613</v>
      </c>
      <c r="L30" s="80">
        <v>12531.9</v>
      </c>
      <c r="M30" s="44">
        <v>0</v>
      </c>
      <c r="N30" s="44">
        <v>0</v>
      </c>
      <c r="O30" s="213"/>
      <c r="P30" s="132"/>
      <c r="Q30" s="132"/>
    </row>
    <row r="31" spans="1:17" ht="41.25" customHeight="1" x14ac:dyDescent="0.25">
      <c r="A31" s="28" t="s">
        <v>58</v>
      </c>
      <c r="B31" s="190" t="s">
        <v>411</v>
      </c>
      <c r="C31" s="27" t="s">
        <v>149</v>
      </c>
      <c r="D31" s="27" t="s">
        <v>415</v>
      </c>
      <c r="E31" s="27" t="s">
        <v>116</v>
      </c>
      <c r="F31" s="22" t="s">
        <v>69</v>
      </c>
      <c r="G31" s="193">
        <v>145</v>
      </c>
      <c r="H31" s="174" t="s">
        <v>301</v>
      </c>
      <c r="I31" s="113">
        <v>145</v>
      </c>
      <c r="J31" s="28">
        <v>145</v>
      </c>
      <c r="K31" s="47" t="s">
        <v>613</v>
      </c>
      <c r="L31" s="80">
        <v>4866.2</v>
      </c>
      <c r="M31" s="44">
        <v>0</v>
      </c>
      <c r="N31" s="44">
        <v>0</v>
      </c>
      <c r="O31" s="213"/>
      <c r="P31" s="132"/>
      <c r="Q31" s="132"/>
    </row>
    <row r="32" spans="1:17" ht="44.25" customHeight="1" x14ac:dyDescent="0.25">
      <c r="A32" s="28" t="s">
        <v>58</v>
      </c>
      <c r="B32" s="190" t="s">
        <v>411</v>
      </c>
      <c r="C32" s="27" t="s">
        <v>130</v>
      </c>
      <c r="D32" s="27" t="s">
        <v>415</v>
      </c>
      <c r="E32" s="27" t="s">
        <v>116</v>
      </c>
      <c r="F32" s="22" t="s">
        <v>69</v>
      </c>
      <c r="G32" s="193">
        <v>72</v>
      </c>
      <c r="H32" s="174" t="s">
        <v>301</v>
      </c>
      <c r="I32" s="113">
        <v>72</v>
      </c>
      <c r="J32" s="28">
        <v>72</v>
      </c>
      <c r="K32" s="47" t="s">
        <v>613</v>
      </c>
      <c r="L32" s="80">
        <v>2610.61</v>
      </c>
      <c r="M32" s="44">
        <v>0</v>
      </c>
      <c r="N32" s="44">
        <v>0</v>
      </c>
      <c r="O32" s="213"/>
      <c r="P32" s="132"/>
      <c r="Q32" s="132"/>
    </row>
    <row r="33" spans="1:17" ht="41.25" customHeight="1" x14ac:dyDescent="0.25">
      <c r="A33" s="28" t="s">
        <v>58</v>
      </c>
      <c r="B33" s="190" t="s">
        <v>411</v>
      </c>
      <c r="C33" s="27" t="s">
        <v>150</v>
      </c>
      <c r="D33" s="27" t="s">
        <v>415</v>
      </c>
      <c r="E33" s="27" t="s">
        <v>116</v>
      </c>
      <c r="F33" s="22" t="s">
        <v>69</v>
      </c>
      <c r="G33" s="193">
        <v>48</v>
      </c>
      <c r="H33" s="174" t="s">
        <v>301</v>
      </c>
      <c r="I33" s="113">
        <v>48</v>
      </c>
      <c r="J33" s="28">
        <v>48</v>
      </c>
      <c r="K33" s="47" t="s">
        <v>613</v>
      </c>
      <c r="L33" s="80">
        <v>1522.9</v>
      </c>
      <c r="M33" s="44">
        <v>0</v>
      </c>
      <c r="N33" s="44">
        <v>0</v>
      </c>
      <c r="O33" s="213"/>
      <c r="P33" s="132"/>
      <c r="Q33" s="132"/>
    </row>
    <row r="34" spans="1:17" ht="44.25" customHeight="1" x14ac:dyDescent="0.25">
      <c r="A34" s="28" t="s">
        <v>58</v>
      </c>
      <c r="B34" s="190" t="s">
        <v>411</v>
      </c>
      <c r="C34" s="27" t="s">
        <v>412</v>
      </c>
      <c r="D34" s="27" t="s">
        <v>415</v>
      </c>
      <c r="E34" s="27" t="s">
        <v>116</v>
      </c>
      <c r="F34" s="22" t="s">
        <v>69</v>
      </c>
      <c r="G34" s="193">
        <v>51</v>
      </c>
      <c r="H34" s="174" t="s">
        <v>301</v>
      </c>
      <c r="I34" s="22">
        <v>51</v>
      </c>
      <c r="J34" s="22">
        <v>51</v>
      </c>
      <c r="K34" s="47" t="s">
        <v>613</v>
      </c>
      <c r="L34" s="80">
        <v>1120.92</v>
      </c>
      <c r="M34" s="44">
        <v>0</v>
      </c>
      <c r="N34" s="44">
        <v>0</v>
      </c>
      <c r="O34" s="213"/>
      <c r="P34" s="132"/>
      <c r="Q34" s="132"/>
    </row>
    <row r="35" spans="1:17" ht="30" customHeight="1" x14ac:dyDescent="0.25">
      <c r="A35" s="28" t="s">
        <v>58</v>
      </c>
      <c r="B35" s="190" t="s">
        <v>85</v>
      </c>
      <c r="C35" s="27" t="s">
        <v>149</v>
      </c>
      <c r="D35" s="34" t="s">
        <v>267</v>
      </c>
      <c r="E35" s="27" t="s">
        <v>116</v>
      </c>
      <c r="F35" s="22" t="s">
        <v>69</v>
      </c>
      <c r="G35" s="193">
        <v>15</v>
      </c>
      <c r="H35" s="174" t="s">
        <v>301</v>
      </c>
      <c r="I35" s="113">
        <v>15</v>
      </c>
      <c r="J35" s="22">
        <v>15</v>
      </c>
      <c r="K35" s="47" t="s">
        <v>613</v>
      </c>
      <c r="L35" s="80">
        <v>0</v>
      </c>
      <c r="M35" s="44">
        <v>0</v>
      </c>
      <c r="N35" s="44">
        <v>0</v>
      </c>
      <c r="O35" s="213"/>
      <c r="P35" s="132"/>
      <c r="Q35" s="132"/>
    </row>
    <row r="36" spans="1:17" ht="21.75" customHeight="1" x14ac:dyDescent="0.25">
      <c r="A36" s="28" t="s">
        <v>58</v>
      </c>
      <c r="B36" s="28" t="s">
        <v>411</v>
      </c>
      <c r="C36" s="27" t="s">
        <v>168</v>
      </c>
      <c r="D36" s="27" t="s">
        <v>222</v>
      </c>
      <c r="E36" s="27" t="s">
        <v>145</v>
      </c>
      <c r="F36" s="22" t="s">
        <v>98</v>
      </c>
      <c r="G36" s="22">
        <v>0</v>
      </c>
      <c r="H36" s="174" t="s">
        <v>301</v>
      </c>
      <c r="I36" s="28" t="s">
        <v>85</v>
      </c>
      <c r="J36" s="28" t="s">
        <v>85</v>
      </c>
      <c r="K36" s="47" t="s">
        <v>613</v>
      </c>
      <c r="L36" s="85">
        <v>352.16</v>
      </c>
      <c r="M36" s="44">
        <v>0</v>
      </c>
      <c r="N36" s="44">
        <v>0</v>
      </c>
      <c r="O36" s="213"/>
      <c r="P36" s="132"/>
      <c r="Q36" s="132"/>
    </row>
    <row r="37" spans="1:17" s="38" customFormat="1" ht="19.5" customHeight="1" x14ac:dyDescent="0.25">
      <c r="A37" s="290" t="s">
        <v>58</v>
      </c>
      <c r="B37" s="290" t="s">
        <v>421</v>
      </c>
      <c r="C37" s="290" t="s">
        <v>13</v>
      </c>
      <c r="D37" s="361" t="s">
        <v>420</v>
      </c>
      <c r="E37" s="296" t="s">
        <v>139</v>
      </c>
      <c r="F37" s="299" t="s">
        <v>98</v>
      </c>
      <c r="G37" s="299">
        <v>0</v>
      </c>
      <c r="H37" s="290" t="s">
        <v>85</v>
      </c>
      <c r="I37" s="290" t="s">
        <v>176</v>
      </c>
      <c r="J37" s="290" t="s">
        <v>179</v>
      </c>
      <c r="K37" s="57" t="s">
        <v>186</v>
      </c>
      <c r="L37" s="48">
        <f>L38+L39+L40</f>
        <v>0</v>
      </c>
      <c r="M37" s="48">
        <f>M38+M39+M40</f>
        <v>24143.56</v>
      </c>
      <c r="N37" s="48">
        <f>N38+N39+N40</f>
        <v>59667.69</v>
      </c>
      <c r="O37" s="213">
        <v>0</v>
      </c>
      <c r="P37" s="132">
        <v>24143.56</v>
      </c>
      <c r="Q37" s="132">
        <v>59667.69</v>
      </c>
    </row>
    <row r="38" spans="1:17" s="38" customFormat="1" ht="19.5" customHeight="1" x14ac:dyDescent="0.25">
      <c r="A38" s="291"/>
      <c r="B38" s="291"/>
      <c r="C38" s="291"/>
      <c r="D38" s="362"/>
      <c r="E38" s="297"/>
      <c r="F38" s="300"/>
      <c r="G38" s="300"/>
      <c r="H38" s="291"/>
      <c r="I38" s="291"/>
      <c r="J38" s="291"/>
      <c r="K38" s="57" t="s">
        <v>187</v>
      </c>
      <c r="L38" s="48">
        <v>0</v>
      </c>
      <c r="M38" s="48">
        <v>0</v>
      </c>
      <c r="N38" s="48">
        <v>0</v>
      </c>
      <c r="O38" s="213">
        <v>0</v>
      </c>
      <c r="P38" s="132">
        <v>0</v>
      </c>
      <c r="Q38" s="132">
        <v>0</v>
      </c>
    </row>
    <row r="39" spans="1:17" s="38" customFormat="1" ht="20.25" customHeight="1" x14ac:dyDescent="0.25">
      <c r="A39" s="291"/>
      <c r="B39" s="291"/>
      <c r="C39" s="291"/>
      <c r="D39" s="362"/>
      <c r="E39" s="297"/>
      <c r="F39" s="300"/>
      <c r="G39" s="300"/>
      <c r="H39" s="291"/>
      <c r="I39" s="291"/>
      <c r="J39" s="291"/>
      <c r="K39" s="46" t="s">
        <v>613</v>
      </c>
      <c r="L39" s="48">
        <v>0</v>
      </c>
      <c r="M39" s="48">
        <f>M41</f>
        <v>24143.56</v>
      </c>
      <c r="N39" s="48">
        <f>N41</f>
        <v>59667.69</v>
      </c>
      <c r="O39" s="213">
        <v>0</v>
      </c>
      <c r="P39" s="132">
        <v>24143.56</v>
      </c>
      <c r="Q39" s="132">
        <v>59667.69</v>
      </c>
    </row>
    <row r="40" spans="1:17" s="38" customFormat="1" ht="18" customHeight="1" x14ac:dyDescent="0.25">
      <c r="A40" s="292"/>
      <c r="B40" s="292"/>
      <c r="C40" s="292"/>
      <c r="D40" s="363"/>
      <c r="E40" s="298"/>
      <c r="F40" s="301"/>
      <c r="G40" s="301"/>
      <c r="H40" s="292"/>
      <c r="I40" s="292"/>
      <c r="J40" s="292"/>
      <c r="K40" s="57" t="s">
        <v>328</v>
      </c>
      <c r="L40" s="48">
        <v>0</v>
      </c>
      <c r="M40" s="48">
        <v>0</v>
      </c>
      <c r="N40" s="48">
        <v>0</v>
      </c>
      <c r="O40" s="213"/>
      <c r="P40" s="132"/>
      <c r="Q40" s="132"/>
    </row>
    <row r="41" spans="1:17" ht="30" customHeight="1" x14ac:dyDescent="0.25">
      <c r="A41" s="164" t="s">
        <v>58</v>
      </c>
      <c r="B41" s="164" t="s">
        <v>421</v>
      </c>
      <c r="C41" s="168" t="s">
        <v>83</v>
      </c>
      <c r="D41" s="171" t="s">
        <v>604</v>
      </c>
      <c r="E41" s="168" t="s">
        <v>139</v>
      </c>
      <c r="F41" s="166" t="s">
        <v>98</v>
      </c>
      <c r="G41" s="166">
        <v>0</v>
      </c>
      <c r="H41" s="164" t="s">
        <v>85</v>
      </c>
      <c r="I41" s="164" t="s">
        <v>176</v>
      </c>
      <c r="J41" s="164" t="s">
        <v>179</v>
      </c>
      <c r="K41" s="47" t="s">
        <v>613</v>
      </c>
      <c r="L41" s="44">
        <v>0</v>
      </c>
      <c r="M41" s="44">
        <v>24143.56</v>
      </c>
      <c r="N41" s="44">
        <v>59667.69</v>
      </c>
      <c r="O41" s="213"/>
      <c r="P41" s="132"/>
      <c r="Q41" s="132"/>
    </row>
    <row r="42" spans="1:17" ht="19.5" customHeight="1" x14ac:dyDescent="0.25">
      <c r="A42" s="290" t="s">
        <v>58</v>
      </c>
      <c r="B42" s="290" t="s">
        <v>422</v>
      </c>
      <c r="C42" s="290" t="s">
        <v>13</v>
      </c>
      <c r="D42" s="316" t="s">
        <v>423</v>
      </c>
      <c r="E42" s="296" t="s">
        <v>139</v>
      </c>
      <c r="F42" s="299" t="s">
        <v>98</v>
      </c>
      <c r="G42" s="299">
        <v>1</v>
      </c>
      <c r="H42" s="290" t="s">
        <v>85</v>
      </c>
      <c r="I42" s="290" t="s">
        <v>176</v>
      </c>
      <c r="J42" s="290" t="s">
        <v>176</v>
      </c>
      <c r="K42" s="57" t="s">
        <v>186</v>
      </c>
      <c r="L42" s="48">
        <f>L43+L44+L45</f>
        <v>20576.52</v>
      </c>
      <c r="M42" s="48">
        <f>SUM(M43:M45)</f>
        <v>0</v>
      </c>
      <c r="N42" s="48">
        <f>SUM(N43:N45)</f>
        <v>0</v>
      </c>
      <c r="O42" s="213">
        <v>20576.52</v>
      </c>
      <c r="P42" s="132">
        <v>0</v>
      </c>
      <c r="Q42" s="132">
        <v>0</v>
      </c>
    </row>
    <row r="43" spans="1:17" ht="18.75" customHeight="1" x14ac:dyDescent="0.25">
      <c r="A43" s="291"/>
      <c r="B43" s="291"/>
      <c r="C43" s="291"/>
      <c r="D43" s="317"/>
      <c r="E43" s="297"/>
      <c r="F43" s="300"/>
      <c r="G43" s="300"/>
      <c r="H43" s="291"/>
      <c r="I43" s="291"/>
      <c r="J43" s="291"/>
      <c r="K43" s="57" t="s">
        <v>187</v>
      </c>
      <c r="L43" s="48">
        <v>0</v>
      </c>
      <c r="M43" s="48">
        <v>0</v>
      </c>
      <c r="N43" s="48">
        <v>0</v>
      </c>
      <c r="O43" s="213">
        <v>0</v>
      </c>
      <c r="P43" s="132">
        <v>0</v>
      </c>
      <c r="Q43" s="132">
        <v>0</v>
      </c>
    </row>
    <row r="44" spans="1:17" ht="19.5" customHeight="1" x14ac:dyDescent="0.25">
      <c r="A44" s="291"/>
      <c r="B44" s="291"/>
      <c r="C44" s="291"/>
      <c r="D44" s="317"/>
      <c r="E44" s="297"/>
      <c r="F44" s="300"/>
      <c r="G44" s="300"/>
      <c r="H44" s="291"/>
      <c r="I44" s="291"/>
      <c r="J44" s="291"/>
      <c r="K44" s="46" t="s">
        <v>613</v>
      </c>
      <c r="L44" s="48">
        <f>L46</f>
        <v>20576.52</v>
      </c>
      <c r="M44" s="48">
        <v>0</v>
      </c>
      <c r="N44" s="48">
        <v>0</v>
      </c>
      <c r="O44" s="213">
        <v>20576.52</v>
      </c>
      <c r="P44" s="132">
        <v>0</v>
      </c>
      <c r="Q44" s="132">
        <v>0</v>
      </c>
    </row>
    <row r="45" spans="1:17" ht="18.75" customHeight="1" x14ac:dyDescent="0.25">
      <c r="A45" s="292"/>
      <c r="B45" s="292"/>
      <c r="C45" s="292"/>
      <c r="D45" s="318"/>
      <c r="E45" s="298"/>
      <c r="F45" s="301"/>
      <c r="G45" s="301"/>
      <c r="H45" s="292"/>
      <c r="I45" s="292"/>
      <c r="J45" s="292"/>
      <c r="K45" s="57" t="s">
        <v>328</v>
      </c>
      <c r="L45" s="48">
        <v>0</v>
      </c>
      <c r="M45" s="48">
        <v>0</v>
      </c>
      <c r="N45" s="48">
        <v>0</v>
      </c>
      <c r="O45" s="213"/>
      <c r="P45" s="132"/>
      <c r="Q45" s="132"/>
    </row>
    <row r="46" spans="1:17" ht="43.5" customHeight="1" x14ac:dyDescent="0.25">
      <c r="A46" s="174" t="s">
        <v>58</v>
      </c>
      <c r="B46" s="174" t="s">
        <v>422</v>
      </c>
      <c r="C46" s="172" t="s">
        <v>426</v>
      </c>
      <c r="D46" s="131" t="s">
        <v>605</v>
      </c>
      <c r="E46" s="172" t="s">
        <v>139</v>
      </c>
      <c r="F46" s="175" t="s">
        <v>98</v>
      </c>
      <c r="G46" s="175">
        <v>1</v>
      </c>
      <c r="H46" s="174" t="s">
        <v>301</v>
      </c>
      <c r="I46" s="174" t="s">
        <v>176</v>
      </c>
      <c r="J46" s="174" t="s">
        <v>176</v>
      </c>
      <c r="K46" s="47" t="s">
        <v>613</v>
      </c>
      <c r="L46" s="44">
        <v>20576.52</v>
      </c>
      <c r="M46" s="44">
        <v>0</v>
      </c>
      <c r="N46" s="44">
        <v>0</v>
      </c>
      <c r="O46" s="213"/>
      <c r="P46" s="132"/>
      <c r="Q46" s="132"/>
    </row>
    <row r="47" spans="1:17" ht="21.75" customHeight="1" x14ac:dyDescent="0.25">
      <c r="A47" s="290" t="s">
        <v>58</v>
      </c>
      <c r="B47" s="290" t="s">
        <v>425</v>
      </c>
      <c r="C47" s="290" t="s">
        <v>13</v>
      </c>
      <c r="D47" s="316" t="s">
        <v>424</v>
      </c>
      <c r="E47" s="296" t="s">
        <v>139</v>
      </c>
      <c r="F47" s="299" t="s">
        <v>98</v>
      </c>
      <c r="G47" s="299">
        <v>1</v>
      </c>
      <c r="H47" s="290" t="s">
        <v>85</v>
      </c>
      <c r="I47" s="290" t="s">
        <v>176</v>
      </c>
      <c r="J47" s="290" t="s">
        <v>176</v>
      </c>
      <c r="K47" s="57" t="s">
        <v>186</v>
      </c>
      <c r="L47" s="196">
        <f>SUM(L48:L50)</f>
        <v>21697.18</v>
      </c>
      <c r="M47" s="48">
        <v>0</v>
      </c>
      <c r="N47" s="48">
        <v>0</v>
      </c>
      <c r="O47" s="213">
        <v>21697.18</v>
      </c>
      <c r="P47" s="132">
        <v>0</v>
      </c>
      <c r="Q47" s="132">
        <v>0</v>
      </c>
    </row>
    <row r="48" spans="1:17" ht="21.75" customHeight="1" x14ac:dyDescent="0.25">
      <c r="A48" s="291"/>
      <c r="B48" s="291"/>
      <c r="C48" s="291"/>
      <c r="D48" s="317"/>
      <c r="E48" s="297"/>
      <c r="F48" s="300"/>
      <c r="G48" s="300"/>
      <c r="H48" s="291"/>
      <c r="I48" s="291"/>
      <c r="J48" s="291"/>
      <c r="K48" s="57" t="s">
        <v>187</v>
      </c>
      <c r="L48" s="196">
        <v>0</v>
      </c>
      <c r="M48" s="48">
        <v>0</v>
      </c>
      <c r="N48" s="48">
        <v>0</v>
      </c>
      <c r="O48" s="213">
        <v>0</v>
      </c>
      <c r="P48" s="132">
        <v>0</v>
      </c>
      <c r="Q48" s="132">
        <v>0</v>
      </c>
    </row>
    <row r="49" spans="1:17" ht="21.75" customHeight="1" x14ac:dyDescent="0.25">
      <c r="A49" s="291"/>
      <c r="B49" s="291"/>
      <c r="C49" s="291"/>
      <c r="D49" s="317"/>
      <c r="E49" s="297"/>
      <c r="F49" s="300"/>
      <c r="G49" s="300"/>
      <c r="H49" s="291"/>
      <c r="I49" s="291"/>
      <c r="J49" s="291"/>
      <c r="K49" s="46" t="s">
        <v>613</v>
      </c>
      <c r="L49" s="196">
        <f>L51</f>
        <v>21697.18</v>
      </c>
      <c r="M49" s="48">
        <v>0</v>
      </c>
      <c r="N49" s="48">
        <v>0</v>
      </c>
      <c r="O49" s="213">
        <v>21697.18</v>
      </c>
      <c r="P49" s="132">
        <v>0</v>
      </c>
      <c r="Q49" s="132">
        <v>0</v>
      </c>
    </row>
    <row r="50" spans="1:17" ht="21.75" customHeight="1" x14ac:dyDescent="0.25">
      <c r="A50" s="292"/>
      <c r="B50" s="292"/>
      <c r="C50" s="292"/>
      <c r="D50" s="318"/>
      <c r="E50" s="298"/>
      <c r="F50" s="301"/>
      <c r="G50" s="301"/>
      <c r="H50" s="292"/>
      <c r="I50" s="292"/>
      <c r="J50" s="292"/>
      <c r="K50" s="57" t="s">
        <v>328</v>
      </c>
      <c r="L50" s="196">
        <v>0</v>
      </c>
      <c r="M50" s="48">
        <v>0</v>
      </c>
      <c r="N50" s="48">
        <v>0</v>
      </c>
      <c r="O50" s="213"/>
      <c r="P50" s="132"/>
      <c r="Q50" s="132"/>
    </row>
    <row r="51" spans="1:17" ht="41.25" customHeight="1" x14ac:dyDescent="0.25">
      <c r="A51" s="174" t="s">
        <v>58</v>
      </c>
      <c r="B51" s="174" t="s">
        <v>425</v>
      </c>
      <c r="C51" s="172" t="s">
        <v>123</v>
      </c>
      <c r="D51" s="131" t="s">
        <v>606</v>
      </c>
      <c r="E51" s="172" t="s">
        <v>139</v>
      </c>
      <c r="F51" s="175" t="s">
        <v>98</v>
      </c>
      <c r="G51" s="167">
        <v>1</v>
      </c>
      <c r="H51" s="165" t="s">
        <v>301</v>
      </c>
      <c r="I51" s="165" t="s">
        <v>176</v>
      </c>
      <c r="J51" s="165" t="s">
        <v>176</v>
      </c>
      <c r="K51" s="47" t="s">
        <v>613</v>
      </c>
      <c r="L51" s="170">
        <v>21697.18</v>
      </c>
      <c r="M51" s="170">
        <v>0</v>
      </c>
      <c r="N51" s="170">
        <v>0</v>
      </c>
      <c r="O51" s="213"/>
      <c r="P51" s="132"/>
      <c r="Q51" s="132"/>
    </row>
    <row r="52" spans="1:17" ht="21.75" customHeight="1" x14ac:dyDescent="0.25">
      <c r="A52" s="290" t="s">
        <v>58</v>
      </c>
      <c r="B52" s="290" t="s">
        <v>428</v>
      </c>
      <c r="C52" s="290" t="s">
        <v>13</v>
      </c>
      <c r="D52" s="316" t="s">
        <v>427</v>
      </c>
      <c r="E52" s="296" t="s">
        <v>139</v>
      </c>
      <c r="F52" s="299" t="s">
        <v>98</v>
      </c>
      <c r="G52" s="299">
        <v>0</v>
      </c>
      <c r="H52" s="290" t="s">
        <v>85</v>
      </c>
      <c r="I52" s="290" t="s">
        <v>85</v>
      </c>
      <c r="J52" s="290" t="s">
        <v>179</v>
      </c>
      <c r="K52" s="57" t="s">
        <v>186</v>
      </c>
      <c r="L52" s="48">
        <f>SUM(L53:L55)</f>
        <v>0</v>
      </c>
      <c r="M52" s="173">
        <f>SUM(M53:M55)</f>
        <v>30526.83</v>
      </c>
      <c r="N52" s="173">
        <f>SUM(N53:N55)</f>
        <v>45790.25</v>
      </c>
      <c r="O52" s="213">
        <v>0</v>
      </c>
      <c r="P52" s="132">
        <v>30526.83</v>
      </c>
      <c r="Q52" s="132">
        <v>45790.25</v>
      </c>
    </row>
    <row r="53" spans="1:17" ht="21.75" customHeight="1" x14ac:dyDescent="0.25">
      <c r="A53" s="291"/>
      <c r="B53" s="291"/>
      <c r="C53" s="291"/>
      <c r="D53" s="317"/>
      <c r="E53" s="297"/>
      <c r="F53" s="300"/>
      <c r="G53" s="300"/>
      <c r="H53" s="291"/>
      <c r="I53" s="291"/>
      <c r="J53" s="291"/>
      <c r="K53" s="57" t="s">
        <v>187</v>
      </c>
      <c r="L53" s="48">
        <v>0</v>
      </c>
      <c r="M53" s="173">
        <v>0</v>
      </c>
      <c r="N53" s="173">
        <v>0</v>
      </c>
      <c r="O53" s="213">
        <v>0</v>
      </c>
      <c r="P53" s="132">
        <v>0</v>
      </c>
      <c r="Q53" s="132">
        <v>0</v>
      </c>
    </row>
    <row r="54" spans="1:17" ht="21.75" customHeight="1" x14ac:dyDescent="0.25">
      <c r="A54" s="291"/>
      <c r="B54" s="291"/>
      <c r="C54" s="291"/>
      <c r="D54" s="317"/>
      <c r="E54" s="297"/>
      <c r="F54" s="300"/>
      <c r="G54" s="300"/>
      <c r="H54" s="291"/>
      <c r="I54" s="291"/>
      <c r="J54" s="291"/>
      <c r="K54" s="46" t="s">
        <v>613</v>
      </c>
      <c r="L54" s="48">
        <v>0</v>
      </c>
      <c r="M54" s="173">
        <f>M56</f>
        <v>30526.83</v>
      </c>
      <c r="N54" s="173">
        <f>N56</f>
        <v>45790.25</v>
      </c>
      <c r="O54" s="213">
        <v>0</v>
      </c>
      <c r="P54" s="132">
        <v>30526.83</v>
      </c>
      <c r="Q54" s="132">
        <v>45790.25</v>
      </c>
    </row>
    <row r="55" spans="1:17" ht="21.75" customHeight="1" x14ac:dyDescent="0.25">
      <c r="A55" s="292"/>
      <c r="B55" s="292"/>
      <c r="C55" s="292"/>
      <c r="D55" s="318"/>
      <c r="E55" s="298"/>
      <c r="F55" s="301"/>
      <c r="G55" s="301"/>
      <c r="H55" s="292"/>
      <c r="I55" s="292"/>
      <c r="J55" s="292"/>
      <c r="K55" s="57" t="s">
        <v>328</v>
      </c>
      <c r="L55" s="48">
        <v>0</v>
      </c>
      <c r="M55" s="173">
        <v>0</v>
      </c>
      <c r="N55" s="173">
        <v>0</v>
      </c>
      <c r="O55" s="213"/>
      <c r="P55" s="132"/>
      <c r="Q55" s="132"/>
    </row>
    <row r="56" spans="1:17" ht="28.5" customHeight="1" x14ac:dyDescent="0.25">
      <c r="A56" s="174" t="s">
        <v>58</v>
      </c>
      <c r="B56" s="174" t="s">
        <v>428</v>
      </c>
      <c r="C56" s="172" t="s">
        <v>83</v>
      </c>
      <c r="D56" s="131" t="s">
        <v>607</v>
      </c>
      <c r="E56" s="172" t="s">
        <v>139</v>
      </c>
      <c r="F56" s="175" t="s">
        <v>98</v>
      </c>
      <c r="G56" s="167">
        <v>0</v>
      </c>
      <c r="H56" s="165" t="s">
        <v>85</v>
      </c>
      <c r="I56" s="165" t="s">
        <v>85</v>
      </c>
      <c r="J56" s="165" t="s">
        <v>179</v>
      </c>
      <c r="K56" s="47" t="s">
        <v>613</v>
      </c>
      <c r="L56" s="170">
        <v>0</v>
      </c>
      <c r="M56" s="170">
        <v>30526.83</v>
      </c>
      <c r="N56" s="170">
        <v>45790.25</v>
      </c>
      <c r="O56" s="213"/>
      <c r="P56" s="132"/>
      <c r="Q56" s="132"/>
    </row>
    <row r="57" spans="1:17" ht="21.75" customHeight="1" x14ac:dyDescent="0.25">
      <c r="A57" s="290" t="s">
        <v>58</v>
      </c>
      <c r="B57" s="290" t="s">
        <v>430</v>
      </c>
      <c r="C57" s="290" t="s">
        <v>13</v>
      </c>
      <c r="D57" s="316" t="s">
        <v>429</v>
      </c>
      <c r="E57" s="296" t="s">
        <v>139</v>
      </c>
      <c r="F57" s="299" t="s">
        <v>98</v>
      </c>
      <c r="G57" s="299">
        <v>0</v>
      </c>
      <c r="H57" s="290" t="s">
        <v>85</v>
      </c>
      <c r="I57" s="290" t="s">
        <v>179</v>
      </c>
      <c r="J57" s="290" t="s">
        <v>176</v>
      </c>
      <c r="K57" s="57" t="s">
        <v>186</v>
      </c>
      <c r="L57" s="48">
        <f>SUM(L58:L60)</f>
        <v>0</v>
      </c>
      <c r="M57" s="173">
        <f>SUM(M58:M60)</f>
        <v>49815.82</v>
      </c>
      <c r="N57" s="48">
        <f>SUM(N58:N60)</f>
        <v>0</v>
      </c>
      <c r="O57" s="213">
        <v>0</v>
      </c>
      <c r="P57" s="132">
        <v>49815.82</v>
      </c>
      <c r="Q57" s="132">
        <v>0</v>
      </c>
    </row>
    <row r="58" spans="1:17" ht="21.75" customHeight="1" x14ac:dyDescent="0.25">
      <c r="A58" s="291"/>
      <c r="B58" s="291"/>
      <c r="C58" s="291"/>
      <c r="D58" s="317"/>
      <c r="E58" s="297"/>
      <c r="F58" s="300"/>
      <c r="G58" s="300"/>
      <c r="H58" s="291"/>
      <c r="I58" s="291"/>
      <c r="J58" s="291"/>
      <c r="K58" s="57" t="s">
        <v>187</v>
      </c>
      <c r="L58" s="48">
        <v>0</v>
      </c>
      <c r="M58" s="173">
        <v>0</v>
      </c>
      <c r="N58" s="48">
        <v>0</v>
      </c>
      <c r="O58" s="213">
        <v>0</v>
      </c>
      <c r="P58" s="132">
        <v>0</v>
      </c>
      <c r="Q58" s="132">
        <v>0</v>
      </c>
    </row>
    <row r="59" spans="1:17" ht="21.75" customHeight="1" x14ac:dyDescent="0.25">
      <c r="A59" s="291"/>
      <c r="B59" s="291"/>
      <c r="C59" s="291"/>
      <c r="D59" s="317"/>
      <c r="E59" s="297"/>
      <c r="F59" s="300"/>
      <c r="G59" s="300"/>
      <c r="H59" s="291"/>
      <c r="I59" s="291"/>
      <c r="J59" s="291"/>
      <c r="K59" s="46" t="s">
        <v>613</v>
      </c>
      <c r="L59" s="48">
        <v>0</v>
      </c>
      <c r="M59" s="173">
        <f>M61</f>
        <v>49815.82</v>
      </c>
      <c r="N59" s="48">
        <v>0</v>
      </c>
      <c r="O59" s="213">
        <v>0</v>
      </c>
      <c r="P59" s="132">
        <v>49815.82</v>
      </c>
      <c r="Q59" s="132">
        <v>0</v>
      </c>
    </row>
    <row r="60" spans="1:17" ht="21.75" customHeight="1" x14ac:dyDescent="0.25">
      <c r="A60" s="292"/>
      <c r="B60" s="292"/>
      <c r="C60" s="292"/>
      <c r="D60" s="318"/>
      <c r="E60" s="298"/>
      <c r="F60" s="301"/>
      <c r="G60" s="301"/>
      <c r="H60" s="292"/>
      <c r="I60" s="292"/>
      <c r="J60" s="292"/>
      <c r="K60" s="57" t="s">
        <v>328</v>
      </c>
      <c r="L60" s="48">
        <v>0</v>
      </c>
      <c r="M60" s="173">
        <v>0</v>
      </c>
      <c r="N60" s="48">
        <v>0</v>
      </c>
      <c r="O60" s="213"/>
      <c r="P60" s="132"/>
      <c r="Q60" s="132"/>
    </row>
    <row r="61" spans="1:17" ht="27.75" customHeight="1" x14ac:dyDescent="0.25">
      <c r="A61" s="174" t="s">
        <v>58</v>
      </c>
      <c r="B61" s="174" t="s">
        <v>430</v>
      </c>
      <c r="C61" s="172" t="s">
        <v>83</v>
      </c>
      <c r="D61" s="131" t="s">
        <v>608</v>
      </c>
      <c r="E61" s="172" t="s">
        <v>139</v>
      </c>
      <c r="F61" s="175" t="s">
        <v>98</v>
      </c>
      <c r="G61" s="167">
        <v>0</v>
      </c>
      <c r="H61" s="165" t="s">
        <v>85</v>
      </c>
      <c r="I61" s="165" t="s">
        <v>179</v>
      </c>
      <c r="J61" s="165" t="s">
        <v>176</v>
      </c>
      <c r="K61" s="47" t="s">
        <v>613</v>
      </c>
      <c r="L61" s="170">
        <v>0</v>
      </c>
      <c r="M61" s="170">
        <v>49815.82</v>
      </c>
      <c r="N61" s="170">
        <v>0</v>
      </c>
      <c r="O61" s="213"/>
      <c r="P61" s="132"/>
      <c r="Q61" s="132"/>
    </row>
    <row r="62" spans="1:17" ht="21.75" customHeight="1" x14ac:dyDescent="0.25">
      <c r="A62" s="290" t="s">
        <v>58</v>
      </c>
      <c r="B62" s="290" t="s">
        <v>431</v>
      </c>
      <c r="C62" s="290" t="s">
        <v>13</v>
      </c>
      <c r="D62" s="316" t="s">
        <v>432</v>
      </c>
      <c r="E62" s="296" t="s">
        <v>139</v>
      </c>
      <c r="F62" s="299" t="s">
        <v>98</v>
      </c>
      <c r="G62" s="299">
        <v>0</v>
      </c>
      <c r="H62" s="290" t="s">
        <v>85</v>
      </c>
      <c r="I62" s="290" t="s">
        <v>85</v>
      </c>
      <c r="J62" s="290" t="s">
        <v>179</v>
      </c>
      <c r="K62" s="57" t="s">
        <v>186</v>
      </c>
      <c r="L62" s="48">
        <f>SUM(L63:L65)</f>
        <v>0</v>
      </c>
      <c r="M62" s="173">
        <f>SUM(M63:M65)</f>
        <v>43310.43</v>
      </c>
      <c r="N62" s="173">
        <f>SUM(N63:N65)</f>
        <v>64965.65</v>
      </c>
      <c r="O62" s="213">
        <v>0</v>
      </c>
      <c r="P62" s="132">
        <v>43310.43</v>
      </c>
      <c r="Q62" s="132">
        <v>64965.65</v>
      </c>
    </row>
    <row r="63" spans="1:17" ht="21.75" customHeight="1" x14ac:dyDescent="0.25">
      <c r="A63" s="291"/>
      <c r="B63" s="291"/>
      <c r="C63" s="291"/>
      <c r="D63" s="317"/>
      <c r="E63" s="297"/>
      <c r="F63" s="300"/>
      <c r="G63" s="300"/>
      <c r="H63" s="291"/>
      <c r="I63" s="291"/>
      <c r="J63" s="291"/>
      <c r="K63" s="57" t="s">
        <v>187</v>
      </c>
      <c r="L63" s="48">
        <v>0</v>
      </c>
      <c r="M63" s="173">
        <v>0</v>
      </c>
      <c r="N63" s="173">
        <v>0</v>
      </c>
      <c r="O63" s="213">
        <v>0</v>
      </c>
      <c r="P63" s="132">
        <v>0</v>
      </c>
      <c r="Q63" s="132">
        <v>0</v>
      </c>
    </row>
    <row r="64" spans="1:17" ht="21.75" customHeight="1" x14ac:dyDescent="0.25">
      <c r="A64" s="291"/>
      <c r="B64" s="291"/>
      <c r="C64" s="291"/>
      <c r="D64" s="317"/>
      <c r="E64" s="297"/>
      <c r="F64" s="300"/>
      <c r="G64" s="300"/>
      <c r="H64" s="291"/>
      <c r="I64" s="291"/>
      <c r="J64" s="291"/>
      <c r="K64" s="46" t="s">
        <v>613</v>
      </c>
      <c r="L64" s="48">
        <v>0</v>
      </c>
      <c r="M64" s="173">
        <f>M66</f>
        <v>43310.43</v>
      </c>
      <c r="N64" s="173">
        <f>N66</f>
        <v>64965.65</v>
      </c>
      <c r="O64" s="213">
        <v>0</v>
      </c>
      <c r="P64" s="132">
        <v>43310.43</v>
      </c>
      <c r="Q64" s="132">
        <v>64965.65</v>
      </c>
    </row>
    <row r="65" spans="1:17" ht="21.75" customHeight="1" x14ac:dyDescent="0.25">
      <c r="A65" s="292"/>
      <c r="B65" s="292"/>
      <c r="C65" s="292"/>
      <c r="D65" s="318"/>
      <c r="E65" s="298"/>
      <c r="F65" s="301"/>
      <c r="G65" s="301"/>
      <c r="H65" s="292"/>
      <c r="I65" s="292"/>
      <c r="J65" s="292"/>
      <c r="K65" s="57" t="s">
        <v>328</v>
      </c>
      <c r="L65" s="48">
        <v>0</v>
      </c>
      <c r="M65" s="173">
        <v>0</v>
      </c>
      <c r="N65" s="173">
        <v>0</v>
      </c>
      <c r="O65" s="213"/>
      <c r="P65" s="132"/>
      <c r="Q65" s="132"/>
    </row>
    <row r="66" spans="1:17" ht="30" customHeight="1" x14ac:dyDescent="0.25">
      <c r="A66" s="174" t="s">
        <v>58</v>
      </c>
      <c r="B66" s="174" t="s">
        <v>431</v>
      </c>
      <c r="C66" s="172" t="s">
        <v>83</v>
      </c>
      <c r="D66" s="131" t="s">
        <v>609</v>
      </c>
      <c r="E66" s="172" t="s">
        <v>139</v>
      </c>
      <c r="F66" s="175" t="s">
        <v>98</v>
      </c>
      <c r="G66" s="167">
        <v>0</v>
      </c>
      <c r="H66" s="165" t="s">
        <v>85</v>
      </c>
      <c r="I66" s="165" t="s">
        <v>85</v>
      </c>
      <c r="J66" s="165" t="s">
        <v>179</v>
      </c>
      <c r="K66" s="47" t="s">
        <v>613</v>
      </c>
      <c r="L66" s="170">
        <v>0</v>
      </c>
      <c r="M66" s="170">
        <v>43310.43</v>
      </c>
      <c r="N66" s="170">
        <v>64965.65</v>
      </c>
      <c r="O66" s="213"/>
      <c r="P66" s="132"/>
      <c r="Q66" s="132"/>
    </row>
    <row r="67" spans="1:17" ht="21.75" customHeight="1" x14ac:dyDescent="0.25">
      <c r="A67" s="290" t="s">
        <v>58</v>
      </c>
      <c r="B67" s="290" t="s">
        <v>434</v>
      </c>
      <c r="C67" s="290" t="s">
        <v>13</v>
      </c>
      <c r="D67" s="316" t="s">
        <v>433</v>
      </c>
      <c r="E67" s="296" t="s">
        <v>137</v>
      </c>
      <c r="F67" s="299" t="s">
        <v>98</v>
      </c>
      <c r="G67" s="299">
        <v>0</v>
      </c>
      <c r="H67" s="290" t="s">
        <v>85</v>
      </c>
      <c r="I67" s="299">
        <v>0</v>
      </c>
      <c r="J67" s="299">
        <v>1</v>
      </c>
      <c r="K67" s="57" t="s">
        <v>186</v>
      </c>
      <c r="L67" s="48">
        <f>SUM(L68:L70)</f>
        <v>0</v>
      </c>
      <c r="M67" s="48">
        <f>SUM(M68:M70)</f>
        <v>0</v>
      </c>
      <c r="N67" s="173">
        <f>SUM(N68:N70)</f>
        <v>37457.589999999997</v>
      </c>
      <c r="O67" s="213">
        <v>0</v>
      </c>
      <c r="P67" s="132">
        <v>0</v>
      </c>
      <c r="Q67" s="132">
        <v>37457.589999999997</v>
      </c>
    </row>
    <row r="68" spans="1:17" ht="21.75" customHeight="1" x14ac:dyDescent="0.25">
      <c r="A68" s="291"/>
      <c r="B68" s="291"/>
      <c r="C68" s="291"/>
      <c r="D68" s="317"/>
      <c r="E68" s="298"/>
      <c r="F68" s="301"/>
      <c r="G68" s="301"/>
      <c r="H68" s="291"/>
      <c r="I68" s="301"/>
      <c r="J68" s="301"/>
      <c r="K68" s="57" t="s">
        <v>187</v>
      </c>
      <c r="L68" s="48">
        <v>0</v>
      </c>
      <c r="M68" s="48">
        <v>0</v>
      </c>
      <c r="N68" s="173">
        <v>0</v>
      </c>
      <c r="O68" s="213">
        <v>0</v>
      </c>
      <c r="P68" s="132">
        <v>0</v>
      </c>
      <c r="Q68" s="132">
        <v>0</v>
      </c>
    </row>
    <row r="69" spans="1:17" ht="21.75" customHeight="1" x14ac:dyDescent="0.25">
      <c r="A69" s="291"/>
      <c r="B69" s="291"/>
      <c r="C69" s="291"/>
      <c r="D69" s="317"/>
      <c r="E69" s="296" t="s">
        <v>506</v>
      </c>
      <c r="F69" s="299" t="s">
        <v>98</v>
      </c>
      <c r="G69" s="299">
        <v>0</v>
      </c>
      <c r="H69" s="291"/>
      <c r="I69" s="299">
        <v>0</v>
      </c>
      <c r="J69" s="299">
        <v>2</v>
      </c>
      <c r="K69" s="46" t="s">
        <v>613</v>
      </c>
      <c r="L69" s="48">
        <v>0</v>
      </c>
      <c r="M69" s="48">
        <v>0</v>
      </c>
      <c r="N69" s="173">
        <f>N71</f>
        <v>37457.589999999997</v>
      </c>
      <c r="O69" s="213">
        <v>0</v>
      </c>
      <c r="P69" s="132">
        <v>0</v>
      </c>
      <c r="Q69" s="132">
        <v>37457.589999999997</v>
      </c>
    </row>
    <row r="70" spans="1:17" ht="21.75" customHeight="1" x14ac:dyDescent="0.25">
      <c r="A70" s="292"/>
      <c r="B70" s="292"/>
      <c r="C70" s="292"/>
      <c r="D70" s="318"/>
      <c r="E70" s="298"/>
      <c r="F70" s="301"/>
      <c r="G70" s="301"/>
      <c r="H70" s="292"/>
      <c r="I70" s="301"/>
      <c r="J70" s="301"/>
      <c r="K70" s="57" t="s">
        <v>328</v>
      </c>
      <c r="L70" s="48">
        <v>0</v>
      </c>
      <c r="M70" s="48">
        <v>0</v>
      </c>
      <c r="N70" s="173">
        <v>0</v>
      </c>
      <c r="O70" s="213"/>
      <c r="P70" s="132"/>
      <c r="Q70" s="132"/>
    </row>
    <row r="71" spans="1:17" ht="25.15" customHeight="1" x14ac:dyDescent="0.25">
      <c r="A71" s="308" t="s">
        <v>58</v>
      </c>
      <c r="B71" s="308" t="s">
        <v>434</v>
      </c>
      <c r="C71" s="287" t="s">
        <v>83</v>
      </c>
      <c r="D71" s="312" t="s">
        <v>610</v>
      </c>
      <c r="E71" s="172" t="s">
        <v>137</v>
      </c>
      <c r="F71" s="167" t="s">
        <v>98</v>
      </c>
      <c r="G71" s="167">
        <v>0</v>
      </c>
      <c r="H71" s="306" t="s">
        <v>85</v>
      </c>
      <c r="I71" s="165">
        <v>0</v>
      </c>
      <c r="J71" s="165">
        <v>1</v>
      </c>
      <c r="K71" s="314" t="s">
        <v>613</v>
      </c>
      <c r="L71" s="304">
        <v>0</v>
      </c>
      <c r="M71" s="304">
        <v>0</v>
      </c>
      <c r="N71" s="304">
        <v>37457.589999999997</v>
      </c>
      <c r="O71" s="213"/>
      <c r="P71" s="132"/>
      <c r="Q71" s="132"/>
    </row>
    <row r="72" spans="1:17" ht="30" customHeight="1" x14ac:dyDescent="0.25">
      <c r="A72" s="309"/>
      <c r="B72" s="309"/>
      <c r="C72" s="288"/>
      <c r="D72" s="313"/>
      <c r="E72" s="172" t="s">
        <v>507</v>
      </c>
      <c r="F72" s="167" t="s">
        <v>98</v>
      </c>
      <c r="G72" s="167">
        <v>0</v>
      </c>
      <c r="H72" s="307"/>
      <c r="I72" s="165">
        <v>0</v>
      </c>
      <c r="J72" s="165" t="s">
        <v>508</v>
      </c>
      <c r="K72" s="315"/>
      <c r="L72" s="305"/>
      <c r="M72" s="305"/>
      <c r="N72" s="305"/>
      <c r="O72" s="213"/>
      <c r="P72" s="132"/>
      <c r="Q72" s="132"/>
    </row>
    <row r="73" spans="1:17" ht="21.75" customHeight="1" x14ac:dyDescent="0.25">
      <c r="A73" s="290" t="s">
        <v>58</v>
      </c>
      <c r="B73" s="290" t="s">
        <v>436</v>
      </c>
      <c r="C73" s="290" t="s">
        <v>13</v>
      </c>
      <c r="D73" s="316" t="s">
        <v>435</v>
      </c>
      <c r="E73" s="296" t="s">
        <v>137</v>
      </c>
      <c r="F73" s="299" t="s">
        <v>98</v>
      </c>
      <c r="G73" s="299">
        <v>0</v>
      </c>
      <c r="H73" s="290" t="s">
        <v>85</v>
      </c>
      <c r="I73" s="299">
        <v>0</v>
      </c>
      <c r="J73" s="299">
        <v>1</v>
      </c>
      <c r="K73" s="204" t="s">
        <v>186</v>
      </c>
      <c r="L73" s="194">
        <v>0</v>
      </c>
      <c r="M73" s="194">
        <v>0</v>
      </c>
      <c r="N73" s="194">
        <f>SUM(N74:N76)</f>
        <v>39542.86</v>
      </c>
      <c r="O73" s="213">
        <v>0</v>
      </c>
      <c r="P73" s="132">
        <v>0</v>
      </c>
      <c r="Q73" s="132">
        <v>39542.86</v>
      </c>
    </row>
    <row r="74" spans="1:17" ht="21.75" customHeight="1" x14ac:dyDescent="0.25">
      <c r="A74" s="291"/>
      <c r="B74" s="291"/>
      <c r="C74" s="291"/>
      <c r="D74" s="317"/>
      <c r="E74" s="298"/>
      <c r="F74" s="301"/>
      <c r="G74" s="301"/>
      <c r="H74" s="291"/>
      <c r="I74" s="301"/>
      <c r="J74" s="301"/>
      <c r="K74" s="204" t="s">
        <v>187</v>
      </c>
      <c r="L74" s="194">
        <v>0</v>
      </c>
      <c r="M74" s="194">
        <v>0</v>
      </c>
      <c r="N74" s="194">
        <v>0</v>
      </c>
      <c r="O74" s="213">
        <v>0</v>
      </c>
      <c r="P74" s="132">
        <v>0</v>
      </c>
      <c r="Q74" s="132">
        <v>0</v>
      </c>
    </row>
    <row r="75" spans="1:17" ht="21.75" customHeight="1" x14ac:dyDescent="0.25">
      <c r="A75" s="291"/>
      <c r="B75" s="291"/>
      <c r="C75" s="291"/>
      <c r="D75" s="317"/>
      <c r="E75" s="296" t="s">
        <v>506</v>
      </c>
      <c r="F75" s="299" t="s">
        <v>98</v>
      </c>
      <c r="G75" s="299">
        <v>0</v>
      </c>
      <c r="H75" s="291"/>
      <c r="I75" s="299">
        <v>0</v>
      </c>
      <c r="J75" s="299">
        <v>2</v>
      </c>
      <c r="K75" s="46" t="s">
        <v>613</v>
      </c>
      <c r="L75" s="194">
        <v>0</v>
      </c>
      <c r="M75" s="194">
        <v>0</v>
      </c>
      <c r="N75" s="194">
        <f>N77</f>
        <v>39542.86</v>
      </c>
      <c r="O75" s="213">
        <v>0</v>
      </c>
      <c r="P75" s="132">
        <v>0</v>
      </c>
      <c r="Q75" s="132">
        <v>39542.86</v>
      </c>
    </row>
    <row r="76" spans="1:17" ht="21.75" customHeight="1" x14ac:dyDescent="0.25">
      <c r="A76" s="292"/>
      <c r="B76" s="292"/>
      <c r="C76" s="292"/>
      <c r="D76" s="318"/>
      <c r="E76" s="298"/>
      <c r="F76" s="301"/>
      <c r="G76" s="301"/>
      <c r="H76" s="292"/>
      <c r="I76" s="301"/>
      <c r="J76" s="301"/>
      <c r="K76" s="204" t="s">
        <v>328</v>
      </c>
      <c r="L76" s="194">
        <v>0</v>
      </c>
      <c r="M76" s="194">
        <v>0</v>
      </c>
      <c r="N76" s="194">
        <v>0</v>
      </c>
      <c r="O76" s="213"/>
      <c r="P76" s="132"/>
      <c r="Q76" s="132"/>
    </row>
    <row r="77" spans="1:17" ht="25.15" customHeight="1" x14ac:dyDescent="0.25">
      <c r="A77" s="308" t="s">
        <v>58</v>
      </c>
      <c r="B77" s="308" t="s">
        <v>436</v>
      </c>
      <c r="C77" s="287" t="s">
        <v>83</v>
      </c>
      <c r="D77" s="312" t="s">
        <v>611</v>
      </c>
      <c r="E77" s="180" t="s">
        <v>137</v>
      </c>
      <c r="F77" s="181" t="s">
        <v>98</v>
      </c>
      <c r="G77" s="181">
        <v>0</v>
      </c>
      <c r="H77" s="306" t="s">
        <v>85</v>
      </c>
      <c r="I77" s="176">
        <v>0</v>
      </c>
      <c r="J77" s="176">
        <v>1</v>
      </c>
      <c r="K77" s="314" t="s">
        <v>613</v>
      </c>
      <c r="L77" s="304">
        <v>0</v>
      </c>
      <c r="M77" s="304">
        <v>0</v>
      </c>
      <c r="N77" s="304">
        <v>39542.86</v>
      </c>
      <c r="O77" s="213"/>
      <c r="P77" s="132"/>
      <c r="Q77" s="132"/>
    </row>
    <row r="78" spans="1:17" ht="33.75" customHeight="1" x14ac:dyDescent="0.25">
      <c r="A78" s="309"/>
      <c r="B78" s="309"/>
      <c r="C78" s="288"/>
      <c r="D78" s="313"/>
      <c r="E78" s="180" t="s">
        <v>506</v>
      </c>
      <c r="F78" s="181" t="s">
        <v>98</v>
      </c>
      <c r="G78" s="181">
        <v>0</v>
      </c>
      <c r="H78" s="307"/>
      <c r="I78" s="176">
        <v>0</v>
      </c>
      <c r="J78" s="176" t="s">
        <v>508</v>
      </c>
      <c r="K78" s="315"/>
      <c r="L78" s="305"/>
      <c r="M78" s="305"/>
      <c r="N78" s="305"/>
      <c r="O78" s="213"/>
      <c r="P78" s="132"/>
      <c r="Q78" s="132"/>
    </row>
    <row r="79" spans="1:17" ht="21.75" customHeight="1" x14ac:dyDescent="0.25">
      <c r="A79" s="290" t="s">
        <v>58</v>
      </c>
      <c r="B79" s="290" t="s">
        <v>438</v>
      </c>
      <c r="C79" s="290" t="s">
        <v>13</v>
      </c>
      <c r="D79" s="316" t="s">
        <v>437</v>
      </c>
      <c r="E79" s="296" t="s">
        <v>139</v>
      </c>
      <c r="F79" s="299" t="s">
        <v>98</v>
      </c>
      <c r="G79" s="299">
        <v>0</v>
      </c>
      <c r="H79" s="290" t="s">
        <v>85</v>
      </c>
      <c r="I79" s="290" t="s">
        <v>179</v>
      </c>
      <c r="J79" s="290" t="s">
        <v>85</v>
      </c>
      <c r="K79" s="204" t="s">
        <v>186</v>
      </c>
      <c r="L79" s="194">
        <f>L80+L81+L82</f>
        <v>313956.52</v>
      </c>
      <c r="M79" s="194">
        <f>M80+M81+M82</f>
        <v>215152.68</v>
      </c>
      <c r="N79" s="194">
        <v>0</v>
      </c>
      <c r="O79" s="213">
        <v>313956.52</v>
      </c>
      <c r="P79" s="132">
        <v>215152.68</v>
      </c>
      <c r="Q79" s="132">
        <v>0</v>
      </c>
    </row>
    <row r="80" spans="1:17" ht="21.75" customHeight="1" x14ac:dyDescent="0.25">
      <c r="A80" s="291"/>
      <c r="B80" s="291"/>
      <c r="C80" s="291"/>
      <c r="D80" s="317"/>
      <c r="E80" s="297"/>
      <c r="F80" s="300"/>
      <c r="G80" s="300"/>
      <c r="H80" s="291"/>
      <c r="I80" s="291"/>
      <c r="J80" s="291"/>
      <c r="K80" s="204" t="s">
        <v>187</v>
      </c>
      <c r="L80" s="194">
        <f>L83</f>
        <v>235467.39</v>
      </c>
      <c r="M80" s="194">
        <f>M83</f>
        <v>161378.31</v>
      </c>
      <c r="N80" s="194">
        <v>0</v>
      </c>
      <c r="O80" s="213">
        <v>235467.39</v>
      </c>
      <c r="P80" s="132">
        <v>161378.31</v>
      </c>
      <c r="Q80" s="132">
        <v>0</v>
      </c>
    </row>
    <row r="81" spans="1:18" ht="21.75" customHeight="1" x14ac:dyDescent="0.25">
      <c r="A81" s="291"/>
      <c r="B81" s="291"/>
      <c r="C81" s="291"/>
      <c r="D81" s="317"/>
      <c r="E81" s="297"/>
      <c r="F81" s="300"/>
      <c r="G81" s="300"/>
      <c r="H81" s="291"/>
      <c r="I81" s="291"/>
      <c r="J81" s="291"/>
      <c r="K81" s="46" t="s">
        <v>613</v>
      </c>
      <c r="L81" s="194">
        <f>L84</f>
        <v>78489.13</v>
      </c>
      <c r="M81" s="194">
        <f>M84</f>
        <v>53774.37</v>
      </c>
      <c r="N81" s="194">
        <v>0</v>
      </c>
      <c r="O81" s="213">
        <v>78489.13</v>
      </c>
      <c r="P81" s="132">
        <v>53774.37</v>
      </c>
      <c r="Q81" s="132">
        <v>0</v>
      </c>
    </row>
    <row r="82" spans="1:18" ht="21.75" customHeight="1" x14ac:dyDescent="0.25">
      <c r="A82" s="292"/>
      <c r="B82" s="292"/>
      <c r="C82" s="292"/>
      <c r="D82" s="318"/>
      <c r="E82" s="298"/>
      <c r="F82" s="301"/>
      <c r="G82" s="301"/>
      <c r="H82" s="292"/>
      <c r="I82" s="292"/>
      <c r="J82" s="292"/>
      <c r="K82" s="204" t="s">
        <v>328</v>
      </c>
      <c r="L82" s="194">
        <v>0</v>
      </c>
      <c r="M82" s="194">
        <v>0</v>
      </c>
      <c r="N82" s="194">
        <v>0</v>
      </c>
      <c r="O82" s="213"/>
      <c r="P82" s="132"/>
      <c r="Q82" s="132"/>
    </row>
    <row r="83" spans="1:18" ht="15" customHeight="1" x14ac:dyDescent="0.25">
      <c r="A83" s="308" t="s">
        <v>58</v>
      </c>
      <c r="B83" s="308" t="s">
        <v>439</v>
      </c>
      <c r="C83" s="287" t="s">
        <v>83</v>
      </c>
      <c r="D83" s="312" t="s">
        <v>612</v>
      </c>
      <c r="E83" s="287" t="s">
        <v>139</v>
      </c>
      <c r="F83" s="310" t="s">
        <v>98</v>
      </c>
      <c r="G83" s="310">
        <v>0</v>
      </c>
      <c r="H83" s="308" t="s">
        <v>85</v>
      </c>
      <c r="I83" s="308" t="s">
        <v>179</v>
      </c>
      <c r="J83" s="308" t="s">
        <v>85</v>
      </c>
      <c r="K83" s="169" t="s">
        <v>187</v>
      </c>
      <c r="L83" s="170">
        <v>235467.39</v>
      </c>
      <c r="M83" s="182">
        <v>161378.31</v>
      </c>
      <c r="N83" s="170">
        <v>0</v>
      </c>
      <c r="O83" s="213"/>
      <c r="P83" s="132"/>
      <c r="Q83" s="132"/>
    </row>
    <row r="84" spans="1:18" ht="17.25" customHeight="1" x14ac:dyDescent="0.25">
      <c r="A84" s="309"/>
      <c r="B84" s="309"/>
      <c r="C84" s="288"/>
      <c r="D84" s="313"/>
      <c r="E84" s="288"/>
      <c r="F84" s="311"/>
      <c r="G84" s="311"/>
      <c r="H84" s="309"/>
      <c r="I84" s="309"/>
      <c r="J84" s="309"/>
      <c r="K84" s="47" t="s">
        <v>613</v>
      </c>
      <c r="L84" s="170">
        <v>78489.13</v>
      </c>
      <c r="M84" s="170">
        <v>53774.37</v>
      </c>
      <c r="N84" s="170">
        <v>0</v>
      </c>
      <c r="O84" s="213"/>
      <c r="P84" s="132"/>
      <c r="Q84" s="132"/>
    </row>
    <row r="85" spans="1:18" s="35" customFormat="1" ht="23.25" customHeight="1" x14ac:dyDescent="0.25">
      <c r="A85" s="290" t="s">
        <v>58</v>
      </c>
      <c r="B85" s="290" t="s">
        <v>406</v>
      </c>
      <c r="C85" s="290" t="s">
        <v>13</v>
      </c>
      <c r="D85" s="293" t="s">
        <v>404</v>
      </c>
      <c r="E85" s="296" t="s">
        <v>405</v>
      </c>
      <c r="F85" s="299" t="s">
        <v>98</v>
      </c>
      <c r="G85" s="299" t="s">
        <v>601</v>
      </c>
      <c r="H85" s="290" t="s">
        <v>85</v>
      </c>
      <c r="I85" s="290" t="s">
        <v>542</v>
      </c>
      <c r="J85" s="290" t="s">
        <v>542</v>
      </c>
      <c r="K85" s="57" t="s">
        <v>186</v>
      </c>
      <c r="L85" s="46">
        <f>SUM(L86:L88)</f>
        <v>192320.75900000002</v>
      </c>
      <c r="M85" s="46">
        <f>M87</f>
        <v>130601</v>
      </c>
      <c r="N85" s="46">
        <f>SUM(N86:N88)</f>
        <v>130601</v>
      </c>
      <c r="O85" s="213">
        <v>192320.75999999998</v>
      </c>
      <c r="P85" s="132">
        <v>130601</v>
      </c>
      <c r="Q85" s="132">
        <v>130601</v>
      </c>
      <c r="R85" s="103">
        <f>L85-O85</f>
        <v>-9.9999996018595994E-4</v>
      </c>
    </row>
    <row r="86" spans="1:18" s="35" customFormat="1" ht="24" customHeight="1" x14ac:dyDescent="0.25">
      <c r="A86" s="291"/>
      <c r="B86" s="291"/>
      <c r="C86" s="291"/>
      <c r="D86" s="294"/>
      <c r="E86" s="297"/>
      <c r="F86" s="300"/>
      <c r="G86" s="300"/>
      <c r="H86" s="291"/>
      <c r="I86" s="291"/>
      <c r="J86" s="291"/>
      <c r="K86" s="57" t="s">
        <v>187</v>
      </c>
      <c r="L86" s="46">
        <v>0</v>
      </c>
      <c r="M86" s="46">
        <v>0</v>
      </c>
      <c r="N86" s="46">
        <v>0</v>
      </c>
      <c r="O86" s="213">
        <v>0</v>
      </c>
      <c r="P86" s="132">
        <v>0</v>
      </c>
      <c r="Q86" s="132">
        <v>0</v>
      </c>
    </row>
    <row r="87" spans="1:18" s="35" customFormat="1" ht="23.25" customHeight="1" x14ac:dyDescent="0.25">
      <c r="A87" s="291"/>
      <c r="B87" s="291"/>
      <c r="C87" s="291"/>
      <c r="D87" s="294"/>
      <c r="E87" s="297"/>
      <c r="F87" s="300"/>
      <c r="G87" s="300"/>
      <c r="H87" s="291"/>
      <c r="I87" s="291"/>
      <c r="J87" s="291"/>
      <c r="K87" s="46" t="s">
        <v>613</v>
      </c>
      <c r="L87" s="55">
        <f>SUM(L89:L208)</f>
        <v>192320.75900000002</v>
      </c>
      <c r="M87" s="55">
        <v>130601</v>
      </c>
      <c r="N87" s="55">
        <v>130601</v>
      </c>
      <c r="O87" s="213">
        <v>192320.75999999998</v>
      </c>
      <c r="P87" s="132">
        <v>130601</v>
      </c>
      <c r="Q87" s="132">
        <v>130601</v>
      </c>
    </row>
    <row r="88" spans="1:18" s="35" customFormat="1" ht="25.5" customHeight="1" x14ac:dyDescent="0.25">
      <c r="A88" s="292"/>
      <c r="B88" s="292"/>
      <c r="C88" s="292"/>
      <c r="D88" s="295"/>
      <c r="E88" s="298"/>
      <c r="F88" s="301"/>
      <c r="G88" s="301"/>
      <c r="H88" s="292"/>
      <c r="I88" s="292"/>
      <c r="J88" s="292"/>
      <c r="K88" s="204" t="s">
        <v>328</v>
      </c>
      <c r="L88" s="55">
        <v>0</v>
      </c>
      <c r="M88" s="55">
        <v>0</v>
      </c>
      <c r="N88" s="55">
        <v>0</v>
      </c>
      <c r="O88" s="213"/>
      <c r="P88" s="132"/>
      <c r="Q88" s="132"/>
    </row>
    <row r="89" spans="1:18" s="25" customFormat="1" ht="18.75" customHeight="1" x14ac:dyDescent="0.25">
      <c r="A89" s="281" t="s">
        <v>58</v>
      </c>
      <c r="B89" s="302" t="s">
        <v>406</v>
      </c>
      <c r="C89" s="283" t="s">
        <v>631</v>
      </c>
      <c r="D89" s="86" t="s">
        <v>359</v>
      </c>
      <c r="E89" s="283" t="s">
        <v>145</v>
      </c>
      <c r="F89" s="285" t="s">
        <v>98</v>
      </c>
      <c r="G89" s="285">
        <v>1</v>
      </c>
      <c r="H89" s="281" t="s">
        <v>301</v>
      </c>
      <c r="I89" s="281" t="s">
        <v>85</v>
      </c>
      <c r="J89" s="281" t="s">
        <v>85</v>
      </c>
      <c r="K89" s="357" t="s">
        <v>613</v>
      </c>
      <c r="L89" s="80">
        <v>5128.1400000000003</v>
      </c>
      <c r="M89" s="85">
        <v>0</v>
      </c>
      <c r="N89" s="85">
        <v>0</v>
      </c>
      <c r="O89" s="220"/>
      <c r="P89" s="221"/>
      <c r="Q89" s="221"/>
      <c r="R89" s="76"/>
    </row>
    <row r="90" spans="1:18" s="25" customFormat="1" ht="43.5" customHeight="1" x14ac:dyDescent="0.25">
      <c r="A90" s="282"/>
      <c r="B90" s="303"/>
      <c r="C90" s="284"/>
      <c r="D90" s="225" t="s">
        <v>512</v>
      </c>
      <c r="E90" s="284"/>
      <c r="F90" s="286"/>
      <c r="G90" s="286"/>
      <c r="H90" s="282"/>
      <c r="I90" s="282"/>
      <c r="J90" s="282"/>
      <c r="K90" s="358"/>
      <c r="L90" s="80">
        <v>378.4</v>
      </c>
      <c r="M90" s="85">
        <v>0</v>
      </c>
      <c r="N90" s="85">
        <v>0</v>
      </c>
      <c r="O90" s="220" t="s">
        <v>510</v>
      </c>
      <c r="P90" s="221">
        <v>153764.02100000001</v>
      </c>
      <c r="Q90" s="221">
        <f>L89+L92+L95+L97+L99+L102+L106+L108+L110+L112+L113+L115+L117+L119+L121+L122+L125+L127+L129+L132+L138+L140+L142+L144+L146+L148+L150+L152+L153+L155+L157+L159+L163+L166+L169+L171+L173+L175+L177+L180+L183+L185+L189+L191+L193+L195+L197+L199+L201+L203+L205</f>
        <v>149903.28099999999</v>
      </c>
      <c r="R90" s="229">
        <f>P90-Q90</f>
        <v>3860.7400000000198</v>
      </c>
    </row>
    <row r="91" spans="1:18" s="25" customFormat="1" ht="30.6" customHeight="1" x14ac:dyDescent="0.25">
      <c r="A91" s="188" t="s">
        <v>58</v>
      </c>
      <c r="B91" s="243" t="s">
        <v>406</v>
      </c>
      <c r="C91" s="187" t="s">
        <v>571</v>
      </c>
      <c r="D91" s="225" t="s">
        <v>514</v>
      </c>
      <c r="E91" s="187" t="s">
        <v>145</v>
      </c>
      <c r="F91" s="244" t="s">
        <v>98</v>
      </c>
      <c r="G91" s="244">
        <v>1</v>
      </c>
      <c r="H91" s="188" t="s">
        <v>301</v>
      </c>
      <c r="I91" s="188" t="s">
        <v>85</v>
      </c>
      <c r="J91" s="188" t="s">
        <v>85</v>
      </c>
      <c r="K91" s="245" t="s">
        <v>613</v>
      </c>
      <c r="L91" s="80">
        <v>177.5</v>
      </c>
      <c r="M91" s="85">
        <v>0</v>
      </c>
      <c r="N91" s="85">
        <v>0</v>
      </c>
      <c r="O91" s="220"/>
      <c r="P91" s="221"/>
      <c r="Q91" s="221"/>
      <c r="R91" s="229"/>
    </row>
    <row r="92" spans="1:18" s="35" customFormat="1" ht="28.15" customHeight="1" x14ac:dyDescent="0.25">
      <c r="A92" s="281" t="s">
        <v>58</v>
      </c>
      <c r="B92" s="281" t="s">
        <v>406</v>
      </c>
      <c r="C92" s="283" t="s">
        <v>115</v>
      </c>
      <c r="D92" s="86" t="s">
        <v>360</v>
      </c>
      <c r="E92" s="283" t="s">
        <v>145</v>
      </c>
      <c r="F92" s="359" t="s">
        <v>98</v>
      </c>
      <c r="G92" s="359">
        <v>1</v>
      </c>
      <c r="H92" s="355" t="s">
        <v>301</v>
      </c>
      <c r="I92" s="355" t="s">
        <v>85</v>
      </c>
      <c r="J92" s="355" t="s">
        <v>85</v>
      </c>
      <c r="K92" s="357" t="s">
        <v>613</v>
      </c>
      <c r="L92" s="80">
        <v>2156.96</v>
      </c>
      <c r="M92" s="85">
        <v>0</v>
      </c>
      <c r="N92" s="85">
        <v>0</v>
      </c>
      <c r="O92" s="222" t="s">
        <v>511</v>
      </c>
      <c r="P92" s="223">
        <v>30556.739000000001</v>
      </c>
      <c r="Q92" s="223">
        <f>L90+L91+L93+L94+L96+L98+L100+L101+L103+L104+L105+L107+L109+L111+L114+L116+L118+L120+L123+L124+L126+L128+L130+L133+L134+L135+L136+L137+L139+L141+L143+L145+L147+L149+L151+L154+L156+L158+L160+L161+L162+L164+L165+L167+L168+L170+L172+L174+L176+L178+L179+L181+L182+L184+L186+L187+L188+L190+L192+L194+L196+L198+L200+L202+L204+L206+L207+L131</f>
        <v>29786.627999999997</v>
      </c>
      <c r="R92" s="224">
        <f>P92-Q92</f>
        <v>770.11100000000442</v>
      </c>
    </row>
    <row r="93" spans="1:18" s="35" customFormat="1" ht="23.25" customHeight="1" x14ac:dyDescent="0.25">
      <c r="A93" s="282"/>
      <c r="B93" s="282"/>
      <c r="C93" s="284"/>
      <c r="D93" s="225" t="s">
        <v>514</v>
      </c>
      <c r="E93" s="284"/>
      <c r="F93" s="360"/>
      <c r="G93" s="360"/>
      <c r="H93" s="356"/>
      <c r="I93" s="356"/>
      <c r="J93" s="356"/>
      <c r="K93" s="358"/>
      <c r="L93" s="80">
        <v>220.2</v>
      </c>
      <c r="M93" s="85">
        <v>0</v>
      </c>
      <c r="N93" s="85">
        <v>0</v>
      </c>
      <c r="O93" s="213" t="s">
        <v>515</v>
      </c>
      <c r="P93" s="132">
        <v>8000</v>
      </c>
      <c r="Q93" s="132">
        <f>SUM(Q90:Q92)</f>
        <v>179689.90899999999</v>
      </c>
      <c r="R93" s="103">
        <f>R90+R92</f>
        <v>4630.8510000000242</v>
      </c>
    </row>
    <row r="94" spans="1:18" s="35" customFormat="1" ht="18.75" customHeight="1" x14ac:dyDescent="0.25">
      <c r="A94" s="184" t="s">
        <v>58</v>
      </c>
      <c r="B94" s="184" t="s">
        <v>406</v>
      </c>
      <c r="C94" s="186" t="s">
        <v>104</v>
      </c>
      <c r="D94" s="86" t="s">
        <v>514</v>
      </c>
      <c r="E94" s="82" t="s">
        <v>145</v>
      </c>
      <c r="F94" s="83" t="s">
        <v>98</v>
      </c>
      <c r="G94" s="83">
        <v>1</v>
      </c>
      <c r="H94" s="205" t="s">
        <v>301</v>
      </c>
      <c r="I94" s="205" t="s">
        <v>85</v>
      </c>
      <c r="J94" s="205" t="s">
        <v>85</v>
      </c>
      <c r="K94" s="84" t="s">
        <v>613</v>
      </c>
      <c r="L94" s="80">
        <v>201.53</v>
      </c>
      <c r="M94" s="85">
        <v>0</v>
      </c>
      <c r="N94" s="85">
        <v>0</v>
      </c>
      <c r="O94" s="213"/>
      <c r="P94" s="132"/>
      <c r="Q94" s="132">
        <f>P93+R93</f>
        <v>12630.851000000024</v>
      </c>
    </row>
    <row r="95" spans="1:18" s="25" customFormat="1" ht="55.5" customHeight="1" x14ac:dyDescent="0.25">
      <c r="A95" s="281" t="s">
        <v>58</v>
      </c>
      <c r="B95" s="281" t="s">
        <v>406</v>
      </c>
      <c r="C95" s="283" t="s">
        <v>102</v>
      </c>
      <c r="D95" s="86" t="s">
        <v>361</v>
      </c>
      <c r="E95" s="283" t="s">
        <v>145</v>
      </c>
      <c r="F95" s="285" t="s">
        <v>98</v>
      </c>
      <c r="G95" s="285">
        <v>1</v>
      </c>
      <c r="H95" s="355" t="s">
        <v>301</v>
      </c>
      <c r="I95" s="281" t="s">
        <v>85</v>
      </c>
      <c r="J95" s="281" t="s">
        <v>85</v>
      </c>
      <c r="K95" s="206" t="s">
        <v>613</v>
      </c>
      <c r="L95" s="80">
        <v>1564.67</v>
      </c>
      <c r="M95" s="85">
        <v>0</v>
      </c>
      <c r="N95" s="85">
        <v>0</v>
      </c>
      <c r="O95" s="213"/>
      <c r="P95" s="132"/>
      <c r="Q95" s="132"/>
    </row>
    <row r="96" spans="1:18" s="25" customFormat="1" ht="23.25" customHeight="1" x14ac:dyDescent="0.25">
      <c r="A96" s="282"/>
      <c r="B96" s="282"/>
      <c r="C96" s="284"/>
      <c r="D96" s="86" t="s">
        <v>514</v>
      </c>
      <c r="E96" s="284"/>
      <c r="F96" s="286"/>
      <c r="G96" s="286"/>
      <c r="H96" s="356"/>
      <c r="I96" s="282"/>
      <c r="J96" s="282"/>
      <c r="K96" s="240" t="s">
        <v>613</v>
      </c>
      <c r="L96" s="80">
        <v>145.28</v>
      </c>
      <c r="M96" s="85">
        <v>0</v>
      </c>
      <c r="N96" s="85">
        <v>0</v>
      </c>
      <c r="O96" s="213"/>
      <c r="P96" s="132"/>
      <c r="Q96" s="132"/>
    </row>
    <row r="97" spans="1:17" s="25" customFormat="1" ht="69" customHeight="1" x14ac:dyDescent="0.25">
      <c r="A97" s="281" t="s">
        <v>58</v>
      </c>
      <c r="B97" s="281" t="s">
        <v>406</v>
      </c>
      <c r="C97" s="283" t="s">
        <v>171</v>
      </c>
      <c r="D97" s="86" t="s">
        <v>362</v>
      </c>
      <c r="E97" s="283" t="s">
        <v>145</v>
      </c>
      <c r="F97" s="285" t="s">
        <v>98</v>
      </c>
      <c r="G97" s="285">
        <v>1</v>
      </c>
      <c r="H97" s="355" t="s">
        <v>301</v>
      </c>
      <c r="I97" s="281" t="s">
        <v>85</v>
      </c>
      <c r="J97" s="281" t="s">
        <v>85</v>
      </c>
      <c r="K97" s="357" t="s">
        <v>613</v>
      </c>
      <c r="L97" s="80">
        <v>2916.22</v>
      </c>
      <c r="M97" s="85">
        <v>0</v>
      </c>
      <c r="N97" s="85">
        <v>0</v>
      </c>
      <c r="O97" s="213"/>
      <c r="P97" s="132"/>
      <c r="Q97" s="132"/>
    </row>
    <row r="98" spans="1:17" s="25" customFormat="1" ht="21.75" customHeight="1" x14ac:dyDescent="0.25">
      <c r="A98" s="282"/>
      <c r="B98" s="282"/>
      <c r="C98" s="284"/>
      <c r="D98" s="86" t="s">
        <v>514</v>
      </c>
      <c r="E98" s="284"/>
      <c r="F98" s="286"/>
      <c r="G98" s="286"/>
      <c r="H98" s="356"/>
      <c r="I98" s="282"/>
      <c r="J98" s="282"/>
      <c r="K98" s="358"/>
      <c r="L98" s="80">
        <v>283.19</v>
      </c>
      <c r="M98" s="85">
        <v>0</v>
      </c>
      <c r="N98" s="85">
        <v>0</v>
      </c>
      <c r="O98" s="213"/>
      <c r="P98" s="132"/>
      <c r="Q98" s="132"/>
    </row>
    <row r="99" spans="1:17" s="25" customFormat="1" ht="30" customHeight="1" x14ac:dyDescent="0.25">
      <c r="A99" s="281" t="s">
        <v>58</v>
      </c>
      <c r="B99" s="281" t="s">
        <v>406</v>
      </c>
      <c r="C99" s="283" t="s">
        <v>363</v>
      </c>
      <c r="D99" s="86" t="s">
        <v>364</v>
      </c>
      <c r="E99" s="283" t="s">
        <v>145</v>
      </c>
      <c r="F99" s="285" t="s">
        <v>98</v>
      </c>
      <c r="G99" s="285">
        <v>1</v>
      </c>
      <c r="H99" s="355" t="s">
        <v>301</v>
      </c>
      <c r="I99" s="281" t="s">
        <v>85</v>
      </c>
      <c r="J99" s="281" t="s">
        <v>85</v>
      </c>
      <c r="K99" s="357" t="s">
        <v>613</v>
      </c>
      <c r="L99" s="80">
        <v>612.42999999999995</v>
      </c>
      <c r="M99" s="85">
        <v>0</v>
      </c>
      <c r="N99" s="85">
        <v>0</v>
      </c>
      <c r="O99" s="213"/>
      <c r="P99" s="132"/>
      <c r="Q99" s="132"/>
    </row>
    <row r="100" spans="1:17" s="25" customFormat="1" ht="31.5" customHeight="1" x14ac:dyDescent="0.25">
      <c r="A100" s="282"/>
      <c r="B100" s="282"/>
      <c r="C100" s="284"/>
      <c r="D100" s="86" t="s">
        <v>575</v>
      </c>
      <c r="E100" s="284"/>
      <c r="F100" s="286"/>
      <c r="G100" s="286"/>
      <c r="H100" s="356"/>
      <c r="I100" s="282"/>
      <c r="J100" s="282"/>
      <c r="K100" s="358"/>
      <c r="L100" s="80">
        <v>135.88999999999999</v>
      </c>
      <c r="M100" s="85">
        <v>0</v>
      </c>
      <c r="N100" s="85">
        <v>0</v>
      </c>
      <c r="O100" s="213"/>
      <c r="P100" s="132"/>
      <c r="Q100" s="132"/>
    </row>
    <row r="101" spans="1:17" s="25" customFormat="1" ht="19.5" customHeight="1" x14ac:dyDescent="0.25">
      <c r="A101" s="188" t="s">
        <v>58</v>
      </c>
      <c r="B101" s="188" t="s">
        <v>406</v>
      </c>
      <c r="C101" s="187" t="s">
        <v>572</v>
      </c>
      <c r="D101" s="86" t="s">
        <v>514</v>
      </c>
      <c r="E101" s="187" t="s">
        <v>145</v>
      </c>
      <c r="F101" s="244" t="s">
        <v>98</v>
      </c>
      <c r="G101" s="244">
        <v>1</v>
      </c>
      <c r="H101" s="246" t="s">
        <v>301</v>
      </c>
      <c r="I101" s="188" t="s">
        <v>85</v>
      </c>
      <c r="J101" s="188" t="s">
        <v>85</v>
      </c>
      <c r="K101" s="245" t="s">
        <v>613</v>
      </c>
      <c r="L101" s="80">
        <v>176.22</v>
      </c>
      <c r="M101" s="85">
        <v>0</v>
      </c>
      <c r="N101" s="85">
        <v>0</v>
      </c>
      <c r="O101" s="213"/>
      <c r="P101" s="132"/>
      <c r="Q101" s="132"/>
    </row>
    <row r="102" spans="1:17" s="25" customFormat="1" ht="31.5" customHeight="1" x14ac:dyDescent="0.25">
      <c r="A102" s="281" t="s">
        <v>58</v>
      </c>
      <c r="B102" s="281" t="s">
        <v>406</v>
      </c>
      <c r="C102" s="283" t="s">
        <v>275</v>
      </c>
      <c r="D102" s="86" t="s">
        <v>365</v>
      </c>
      <c r="E102" s="283" t="s">
        <v>145</v>
      </c>
      <c r="F102" s="285" t="s">
        <v>98</v>
      </c>
      <c r="G102" s="285">
        <v>1</v>
      </c>
      <c r="H102" s="281" t="s">
        <v>301</v>
      </c>
      <c r="I102" s="281" t="s">
        <v>85</v>
      </c>
      <c r="J102" s="281" t="s">
        <v>85</v>
      </c>
      <c r="K102" s="357" t="s">
        <v>613</v>
      </c>
      <c r="L102" s="80">
        <v>1185.1600000000001</v>
      </c>
      <c r="M102" s="85">
        <v>0</v>
      </c>
      <c r="N102" s="85">
        <v>0</v>
      </c>
      <c r="O102" s="213"/>
      <c r="P102" s="132"/>
      <c r="Q102" s="132"/>
    </row>
    <row r="103" spans="1:17" s="25" customFormat="1" ht="45" customHeight="1" x14ac:dyDescent="0.25">
      <c r="A103" s="282"/>
      <c r="B103" s="282"/>
      <c r="C103" s="284"/>
      <c r="D103" s="227" t="s">
        <v>645</v>
      </c>
      <c r="E103" s="284"/>
      <c r="F103" s="286"/>
      <c r="G103" s="286"/>
      <c r="H103" s="282"/>
      <c r="I103" s="282"/>
      <c r="J103" s="282"/>
      <c r="K103" s="358"/>
      <c r="L103" s="80">
        <v>268.12</v>
      </c>
      <c r="M103" s="85">
        <v>0</v>
      </c>
      <c r="N103" s="85">
        <v>0</v>
      </c>
      <c r="O103" s="213"/>
      <c r="P103" s="132"/>
      <c r="Q103" s="132"/>
    </row>
    <row r="104" spans="1:17" s="25" customFormat="1" ht="40.5" customHeight="1" x14ac:dyDescent="0.25">
      <c r="A104" s="88" t="s">
        <v>58</v>
      </c>
      <c r="B104" s="88" t="s">
        <v>406</v>
      </c>
      <c r="C104" s="82" t="s">
        <v>573</v>
      </c>
      <c r="D104" s="225" t="s">
        <v>578</v>
      </c>
      <c r="E104" s="82" t="s">
        <v>145</v>
      </c>
      <c r="F104" s="87" t="s">
        <v>98</v>
      </c>
      <c r="G104" s="87">
        <v>1</v>
      </c>
      <c r="H104" s="88" t="s">
        <v>574</v>
      </c>
      <c r="I104" s="88" t="s">
        <v>85</v>
      </c>
      <c r="J104" s="88" t="s">
        <v>85</v>
      </c>
      <c r="K104" s="84" t="s">
        <v>613</v>
      </c>
      <c r="L104" s="80">
        <v>116</v>
      </c>
      <c r="M104" s="85">
        <v>0</v>
      </c>
      <c r="N104" s="85">
        <v>0</v>
      </c>
      <c r="O104" s="213"/>
      <c r="P104" s="132"/>
      <c r="Q104" s="132"/>
    </row>
    <row r="105" spans="1:17" s="25" customFormat="1" ht="30.75" customHeight="1" x14ac:dyDescent="0.25">
      <c r="A105" s="88" t="s">
        <v>58</v>
      </c>
      <c r="B105" s="88" t="s">
        <v>406</v>
      </c>
      <c r="C105" s="82" t="s">
        <v>577</v>
      </c>
      <c r="D105" s="225" t="s">
        <v>516</v>
      </c>
      <c r="E105" s="82" t="s">
        <v>145</v>
      </c>
      <c r="F105" s="87" t="s">
        <v>98</v>
      </c>
      <c r="G105" s="87">
        <v>1</v>
      </c>
      <c r="H105" s="88" t="s">
        <v>576</v>
      </c>
      <c r="I105" s="88" t="s">
        <v>85</v>
      </c>
      <c r="J105" s="88" t="s">
        <v>85</v>
      </c>
      <c r="K105" s="84" t="s">
        <v>613</v>
      </c>
      <c r="L105" s="80">
        <v>312.42</v>
      </c>
      <c r="M105" s="85">
        <v>0</v>
      </c>
      <c r="N105" s="85">
        <v>0</v>
      </c>
      <c r="O105" s="213"/>
      <c r="P105" s="132"/>
      <c r="Q105" s="132"/>
    </row>
    <row r="106" spans="1:17" s="25" customFormat="1" ht="31.5" customHeight="1" x14ac:dyDescent="0.25">
      <c r="A106" s="281" t="s">
        <v>58</v>
      </c>
      <c r="B106" s="281" t="s">
        <v>406</v>
      </c>
      <c r="C106" s="283" t="s">
        <v>366</v>
      </c>
      <c r="D106" s="207" t="s">
        <v>367</v>
      </c>
      <c r="E106" s="285" t="s">
        <v>145</v>
      </c>
      <c r="F106" s="285" t="s">
        <v>98</v>
      </c>
      <c r="G106" s="285">
        <v>1</v>
      </c>
      <c r="H106" s="281" t="s">
        <v>301</v>
      </c>
      <c r="I106" s="281" t="s">
        <v>85</v>
      </c>
      <c r="J106" s="281" t="s">
        <v>85</v>
      </c>
      <c r="K106" s="357" t="s">
        <v>613</v>
      </c>
      <c r="L106" s="80">
        <v>20077.05</v>
      </c>
      <c r="M106" s="85">
        <v>0</v>
      </c>
      <c r="N106" s="85">
        <v>0</v>
      </c>
      <c r="O106" s="213"/>
      <c r="P106" s="132"/>
      <c r="Q106" s="132"/>
    </row>
    <row r="107" spans="1:17" s="25" customFormat="1" ht="34.5" customHeight="1" x14ac:dyDescent="0.25">
      <c r="A107" s="282"/>
      <c r="B107" s="282"/>
      <c r="C107" s="284"/>
      <c r="D107" s="207" t="s">
        <v>579</v>
      </c>
      <c r="E107" s="286"/>
      <c r="F107" s="286"/>
      <c r="G107" s="286"/>
      <c r="H107" s="282"/>
      <c r="I107" s="282"/>
      <c r="J107" s="282"/>
      <c r="K107" s="358"/>
      <c r="L107" s="80">
        <v>343.7</v>
      </c>
      <c r="M107" s="85">
        <v>0</v>
      </c>
      <c r="N107" s="85">
        <v>0</v>
      </c>
      <c r="O107" s="213"/>
      <c r="P107" s="132"/>
      <c r="Q107" s="132"/>
    </row>
    <row r="108" spans="1:17" s="25" customFormat="1" ht="43.5" customHeight="1" x14ac:dyDescent="0.25">
      <c r="A108" s="281" t="s">
        <v>58</v>
      </c>
      <c r="B108" s="281" t="s">
        <v>406</v>
      </c>
      <c r="C108" s="283" t="s">
        <v>368</v>
      </c>
      <c r="D108" s="207" t="s">
        <v>369</v>
      </c>
      <c r="E108" s="283" t="s">
        <v>145</v>
      </c>
      <c r="F108" s="285" t="s">
        <v>98</v>
      </c>
      <c r="G108" s="285">
        <v>1</v>
      </c>
      <c r="H108" s="281" t="s">
        <v>301</v>
      </c>
      <c r="I108" s="281" t="s">
        <v>85</v>
      </c>
      <c r="J108" s="281" t="s">
        <v>85</v>
      </c>
      <c r="K108" s="357" t="s">
        <v>613</v>
      </c>
      <c r="L108" s="80">
        <v>2810.45</v>
      </c>
      <c r="M108" s="85">
        <v>0</v>
      </c>
      <c r="N108" s="85">
        <v>0</v>
      </c>
      <c r="O108" s="213"/>
      <c r="P108" s="132"/>
      <c r="Q108" s="132"/>
    </row>
    <row r="109" spans="1:17" s="25" customFormat="1" ht="31.9" customHeight="1" x14ac:dyDescent="0.25">
      <c r="A109" s="282"/>
      <c r="B109" s="282"/>
      <c r="C109" s="284"/>
      <c r="D109" s="207" t="s">
        <v>580</v>
      </c>
      <c r="E109" s="284"/>
      <c r="F109" s="286"/>
      <c r="G109" s="286"/>
      <c r="H109" s="282"/>
      <c r="I109" s="282"/>
      <c r="J109" s="282"/>
      <c r="K109" s="358"/>
      <c r="L109" s="80">
        <v>270.10000000000002</v>
      </c>
      <c r="M109" s="85">
        <v>0</v>
      </c>
      <c r="N109" s="85">
        <v>0</v>
      </c>
      <c r="O109" s="213"/>
      <c r="P109" s="132"/>
      <c r="Q109" s="132"/>
    </row>
    <row r="110" spans="1:17" s="25" customFormat="1" ht="56.25" customHeight="1" x14ac:dyDescent="0.25">
      <c r="A110" s="281" t="s">
        <v>58</v>
      </c>
      <c r="B110" s="281" t="s">
        <v>406</v>
      </c>
      <c r="C110" s="283" t="s">
        <v>117</v>
      </c>
      <c r="D110" s="207" t="s">
        <v>370</v>
      </c>
      <c r="E110" s="283" t="s">
        <v>145</v>
      </c>
      <c r="F110" s="285" t="s">
        <v>98</v>
      </c>
      <c r="G110" s="285">
        <v>1</v>
      </c>
      <c r="H110" s="281" t="s">
        <v>301</v>
      </c>
      <c r="I110" s="281" t="s">
        <v>85</v>
      </c>
      <c r="J110" s="281" t="s">
        <v>85</v>
      </c>
      <c r="K110" s="357" t="s">
        <v>613</v>
      </c>
      <c r="L110" s="80">
        <v>2054.6799999999998</v>
      </c>
      <c r="M110" s="85">
        <v>0</v>
      </c>
      <c r="N110" s="85">
        <v>0</v>
      </c>
      <c r="O110" s="213"/>
      <c r="P110" s="132"/>
      <c r="Q110" s="132"/>
    </row>
    <row r="111" spans="1:17" s="25" customFormat="1" ht="26.25" customHeight="1" x14ac:dyDescent="0.25">
      <c r="A111" s="282"/>
      <c r="B111" s="282"/>
      <c r="C111" s="284"/>
      <c r="D111" s="207" t="s">
        <v>514</v>
      </c>
      <c r="E111" s="284"/>
      <c r="F111" s="286"/>
      <c r="G111" s="286"/>
      <c r="H111" s="282"/>
      <c r="I111" s="282"/>
      <c r="J111" s="282"/>
      <c r="K111" s="358"/>
      <c r="L111" s="80">
        <v>236.56</v>
      </c>
      <c r="M111" s="85">
        <v>0</v>
      </c>
      <c r="N111" s="85">
        <v>0</v>
      </c>
      <c r="O111" s="213"/>
      <c r="P111" s="132"/>
      <c r="Q111" s="132"/>
    </row>
    <row r="112" spans="1:17" s="25" customFormat="1" ht="21.75" customHeight="1" x14ac:dyDescent="0.25">
      <c r="A112" s="88" t="s">
        <v>58</v>
      </c>
      <c r="B112" s="88" t="s">
        <v>406</v>
      </c>
      <c r="C112" s="82" t="s">
        <v>271</v>
      </c>
      <c r="D112" s="207" t="s">
        <v>371</v>
      </c>
      <c r="E112" s="86" t="s">
        <v>145</v>
      </c>
      <c r="F112" s="87" t="s">
        <v>98</v>
      </c>
      <c r="G112" s="87">
        <v>1</v>
      </c>
      <c r="H112" s="88" t="s">
        <v>301</v>
      </c>
      <c r="I112" s="183" t="s">
        <v>85</v>
      </c>
      <c r="J112" s="183" t="s">
        <v>85</v>
      </c>
      <c r="K112" s="84" t="s">
        <v>613</v>
      </c>
      <c r="L112" s="80">
        <v>563.5</v>
      </c>
      <c r="M112" s="85">
        <v>0</v>
      </c>
      <c r="N112" s="85">
        <v>0</v>
      </c>
      <c r="O112" s="213"/>
      <c r="P112" s="132"/>
      <c r="Q112" s="132"/>
    </row>
    <row r="113" spans="1:17" s="25" customFormat="1" ht="17.25" customHeight="1" x14ac:dyDescent="0.25">
      <c r="A113" s="281" t="s">
        <v>58</v>
      </c>
      <c r="B113" s="281" t="s">
        <v>406</v>
      </c>
      <c r="C113" s="283" t="s">
        <v>173</v>
      </c>
      <c r="D113" s="207" t="s">
        <v>372</v>
      </c>
      <c r="E113" s="283" t="s">
        <v>145</v>
      </c>
      <c r="F113" s="285" t="s">
        <v>98</v>
      </c>
      <c r="G113" s="285">
        <v>1</v>
      </c>
      <c r="H113" s="281" t="s">
        <v>301</v>
      </c>
      <c r="I113" s="281" t="s">
        <v>85</v>
      </c>
      <c r="J113" s="281" t="s">
        <v>85</v>
      </c>
      <c r="K113" s="357" t="s">
        <v>613</v>
      </c>
      <c r="L113" s="85">
        <v>398.17</v>
      </c>
      <c r="M113" s="85">
        <v>0</v>
      </c>
      <c r="N113" s="85">
        <v>0</v>
      </c>
      <c r="O113" s="213"/>
      <c r="P113" s="132"/>
      <c r="Q113" s="132"/>
    </row>
    <row r="114" spans="1:17" s="25" customFormat="1" ht="16.5" customHeight="1" x14ac:dyDescent="0.25">
      <c r="A114" s="282"/>
      <c r="B114" s="282"/>
      <c r="C114" s="284"/>
      <c r="D114" s="207" t="s">
        <v>514</v>
      </c>
      <c r="E114" s="284"/>
      <c r="F114" s="286"/>
      <c r="G114" s="286"/>
      <c r="H114" s="282"/>
      <c r="I114" s="282"/>
      <c r="J114" s="282"/>
      <c r="K114" s="358"/>
      <c r="L114" s="80">
        <v>135</v>
      </c>
      <c r="M114" s="85">
        <v>0</v>
      </c>
      <c r="N114" s="85">
        <v>0</v>
      </c>
      <c r="O114" s="213"/>
      <c r="P114" s="132"/>
      <c r="Q114" s="132"/>
    </row>
    <row r="115" spans="1:17" s="25" customFormat="1" ht="27" customHeight="1" x14ac:dyDescent="0.25">
      <c r="A115" s="281" t="s">
        <v>58</v>
      </c>
      <c r="B115" s="281" t="s">
        <v>406</v>
      </c>
      <c r="C115" s="283" t="s">
        <v>238</v>
      </c>
      <c r="D115" s="208" t="s">
        <v>373</v>
      </c>
      <c r="E115" s="283" t="s">
        <v>145</v>
      </c>
      <c r="F115" s="285" t="s">
        <v>98</v>
      </c>
      <c r="G115" s="285">
        <v>1</v>
      </c>
      <c r="H115" s="281" t="s">
        <v>301</v>
      </c>
      <c r="I115" s="281" t="s">
        <v>85</v>
      </c>
      <c r="J115" s="281" t="s">
        <v>85</v>
      </c>
      <c r="K115" s="357" t="s">
        <v>613</v>
      </c>
      <c r="L115" s="80">
        <v>1738.77</v>
      </c>
      <c r="M115" s="85">
        <v>0</v>
      </c>
      <c r="N115" s="85">
        <v>0</v>
      </c>
      <c r="O115" s="213"/>
      <c r="P115" s="132"/>
      <c r="Q115" s="132"/>
    </row>
    <row r="116" spans="1:17" s="25" customFormat="1" ht="30.75" customHeight="1" x14ac:dyDescent="0.25">
      <c r="A116" s="282"/>
      <c r="B116" s="282"/>
      <c r="C116" s="284"/>
      <c r="D116" s="208" t="s">
        <v>581</v>
      </c>
      <c r="E116" s="284"/>
      <c r="F116" s="286"/>
      <c r="G116" s="286"/>
      <c r="H116" s="282"/>
      <c r="I116" s="282"/>
      <c r="J116" s="282"/>
      <c r="K116" s="358"/>
      <c r="L116" s="80">
        <v>324.58</v>
      </c>
      <c r="M116" s="85">
        <v>0</v>
      </c>
      <c r="N116" s="85">
        <v>0</v>
      </c>
      <c r="O116" s="213"/>
      <c r="P116" s="132"/>
      <c r="Q116" s="132"/>
    </row>
    <row r="117" spans="1:17" s="25" customFormat="1" ht="34.5" customHeight="1" x14ac:dyDescent="0.25">
      <c r="A117" s="281" t="s">
        <v>58</v>
      </c>
      <c r="B117" s="281" t="s">
        <v>406</v>
      </c>
      <c r="C117" s="287" t="s">
        <v>270</v>
      </c>
      <c r="D117" s="226" t="s">
        <v>582</v>
      </c>
      <c r="E117" s="283" t="s">
        <v>145</v>
      </c>
      <c r="F117" s="285" t="s">
        <v>98</v>
      </c>
      <c r="G117" s="285">
        <v>1</v>
      </c>
      <c r="H117" s="281" t="s">
        <v>301</v>
      </c>
      <c r="I117" s="281" t="s">
        <v>85</v>
      </c>
      <c r="J117" s="281" t="s">
        <v>85</v>
      </c>
      <c r="K117" s="206" t="s">
        <v>613</v>
      </c>
      <c r="L117" s="80">
        <v>1663</v>
      </c>
      <c r="M117" s="85">
        <v>0</v>
      </c>
      <c r="N117" s="85">
        <v>0</v>
      </c>
      <c r="O117" s="213"/>
      <c r="P117" s="132"/>
      <c r="Q117" s="132"/>
    </row>
    <row r="118" spans="1:17" s="25" customFormat="1" ht="22.5" customHeight="1" x14ac:dyDescent="0.25">
      <c r="A118" s="282"/>
      <c r="B118" s="282"/>
      <c r="C118" s="288"/>
      <c r="D118" s="226" t="s">
        <v>514</v>
      </c>
      <c r="E118" s="284"/>
      <c r="F118" s="286"/>
      <c r="G118" s="286"/>
      <c r="H118" s="282"/>
      <c r="I118" s="282"/>
      <c r="J118" s="282"/>
      <c r="K118" s="252" t="s">
        <v>613</v>
      </c>
      <c r="L118" s="80">
        <v>293.51</v>
      </c>
      <c r="M118" s="85">
        <v>0</v>
      </c>
      <c r="N118" s="85">
        <v>0</v>
      </c>
      <c r="O118" s="213"/>
      <c r="P118" s="132"/>
      <c r="Q118" s="132"/>
    </row>
    <row r="119" spans="1:17" s="25" customFormat="1" ht="16.5" customHeight="1" x14ac:dyDescent="0.25">
      <c r="A119" s="198" t="s">
        <v>58</v>
      </c>
      <c r="B119" s="198" t="s">
        <v>406</v>
      </c>
      <c r="C119" s="200" t="s">
        <v>374</v>
      </c>
      <c r="D119" s="226" t="s">
        <v>375</v>
      </c>
      <c r="E119" s="199" t="s">
        <v>145</v>
      </c>
      <c r="F119" s="203" t="s">
        <v>98</v>
      </c>
      <c r="G119" s="203">
        <v>1</v>
      </c>
      <c r="H119" s="198" t="s">
        <v>301</v>
      </c>
      <c r="I119" s="198" t="s">
        <v>85</v>
      </c>
      <c r="J119" s="198" t="s">
        <v>85</v>
      </c>
      <c r="K119" s="252" t="s">
        <v>613</v>
      </c>
      <c r="L119" s="80">
        <v>9863.6299999999992</v>
      </c>
      <c r="M119" s="85">
        <v>0</v>
      </c>
      <c r="N119" s="85">
        <v>0</v>
      </c>
      <c r="O119" s="213"/>
      <c r="P119" s="132"/>
      <c r="Q119" s="132"/>
    </row>
    <row r="120" spans="1:17" s="25" customFormat="1" ht="33" customHeight="1" x14ac:dyDescent="0.25">
      <c r="A120" s="88" t="s">
        <v>58</v>
      </c>
      <c r="B120" s="88" t="s">
        <v>406</v>
      </c>
      <c r="C120" s="200" t="s">
        <v>105</v>
      </c>
      <c r="D120" s="226" t="s">
        <v>583</v>
      </c>
      <c r="E120" s="186" t="s">
        <v>145</v>
      </c>
      <c r="F120" s="189" t="s">
        <v>98</v>
      </c>
      <c r="G120" s="189">
        <v>1</v>
      </c>
      <c r="H120" s="184" t="s">
        <v>301</v>
      </c>
      <c r="I120" s="188" t="s">
        <v>85</v>
      </c>
      <c r="J120" s="188" t="s">
        <v>85</v>
      </c>
      <c r="K120" s="84" t="s">
        <v>613</v>
      </c>
      <c r="L120" s="80">
        <v>287.04000000000002</v>
      </c>
      <c r="M120" s="85">
        <v>0</v>
      </c>
      <c r="N120" s="85">
        <v>0</v>
      </c>
      <c r="O120" s="213"/>
      <c r="P120" s="132"/>
      <c r="Q120" s="132"/>
    </row>
    <row r="121" spans="1:17" s="25" customFormat="1" ht="16.5" customHeight="1" x14ac:dyDescent="0.25">
      <c r="A121" s="88" t="s">
        <v>58</v>
      </c>
      <c r="B121" s="88" t="s">
        <v>406</v>
      </c>
      <c r="C121" s="82" t="s">
        <v>376</v>
      </c>
      <c r="D121" s="208" t="s">
        <v>377</v>
      </c>
      <c r="E121" s="86" t="s">
        <v>145</v>
      </c>
      <c r="F121" s="87" t="s">
        <v>98</v>
      </c>
      <c r="G121" s="87">
        <v>1</v>
      </c>
      <c r="H121" s="88" t="s">
        <v>301</v>
      </c>
      <c r="I121" s="183" t="s">
        <v>85</v>
      </c>
      <c r="J121" s="183" t="s">
        <v>85</v>
      </c>
      <c r="K121" s="84" t="s">
        <v>613</v>
      </c>
      <c r="L121" s="80">
        <v>1466.52</v>
      </c>
      <c r="M121" s="85">
        <v>0</v>
      </c>
      <c r="N121" s="85">
        <v>0</v>
      </c>
      <c r="O121" s="213"/>
      <c r="P121" s="132"/>
      <c r="Q121" s="132"/>
    </row>
    <row r="122" spans="1:17" s="25" customFormat="1" ht="18" customHeight="1" x14ac:dyDescent="0.25">
      <c r="A122" s="281" t="s">
        <v>58</v>
      </c>
      <c r="B122" s="281" t="s">
        <v>406</v>
      </c>
      <c r="C122" s="283" t="s">
        <v>290</v>
      </c>
      <c r="D122" s="208" t="s">
        <v>378</v>
      </c>
      <c r="E122" s="283" t="s">
        <v>145</v>
      </c>
      <c r="F122" s="285" t="s">
        <v>98</v>
      </c>
      <c r="G122" s="285">
        <v>1</v>
      </c>
      <c r="H122" s="281" t="s">
        <v>301</v>
      </c>
      <c r="I122" s="281" t="s">
        <v>85</v>
      </c>
      <c r="J122" s="281" t="s">
        <v>85</v>
      </c>
      <c r="K122" s="357" t="s">
        <v>613</v>
      </c>
      <c r="L122" s="80">
        <v>312.08</v>
      </c>
      <c r="M122" s="85">
        <v>0</v>
      </c>
      <c r="N122" s="85">
        <v>0</v>
      </c>
      <c r="O122" s="213"/>
      <c r="P122" s="132"/>
      <c r="Q122" s="132"/>
    </row>
    <row r="123" spans="1:17" s="25" customFormat="1" ht="40.5" customHeight="1" x14ac:dyDescent="0.25">
      <c r="A123" s="282"/>
      <c r="B123" s="282"/>
      <c r="C123" s="284"/>
      <c r="D123" s="242" t="s">
        <v>644</v>
      </c>
      <c r="E123" s="284"/>
      <c r="F123" s="286"/>
      <c r="G123" s="286"/>
      <c r="H123" s="282"/>
      <c r="I123" s="282"/>
      <c r="J123" s="282"/>
      <c r="K123" s="358"/>
      <c r="L123" s="80">
        <v>395.36</v>
      </c>
      <c r="M123" s="85">
        <v>0</v>
      </c>
      <c r="N123" s="85">
        <v>0</v>
      </c>
      <c r="O123" s="213"/>
      <c r="P123" s="132"/>
      <c r="Q123" s="132"/>
    </row>
    <row r="124" spans="1:17" s="25" customFormat="1" ht="27" customHeight="1" x14ac:dyDescent="0.25">
      <c r="A124" s="235" t="s">
        <v>58</v>
      </c>
      <c r="B124" s="235" t="s">
        <v>406</v>
      </c>
      <c r="C124" s="237" t="s">
        <v>584</v>
      </c>
      <c r="D124" s="242" t="s">
        <v>516</v>
      </c>
      <c r="E124" s="237" t="s">
        <v>145</v>
      </c>
      <c r="F124" s="239" t="s">
        <v>98</v>
      </c>
      <c r="G124" s="239">
        <v>1</v>
      </c>
      <c r="H124" s="235" t="s">
        <v>301</v>
      </c>
      <c r="I124" s="188" t="s">
        <v>85</v>
      </c>
      <c r="J124" s="188" t="s">
        <v>85</v>
      </c>
      <c r="K124" s="253" t="s">
        <v>613</v>
      </c>
      <c r="L124" s="80">
        <v>282.98399999999998</v>
      </c>
      <c r="M124" s="85">
        <v>0</v>
      </c>
      <c r="N124" s="85">
        <v>0</v>
      </c>
      <c r="O124" s="213"/>
      <c r="P124" s="132"/>
      <c r="Q124" s="132"/>
    </row>
    <row r="125" spans="1:17" s="25" customFormat="1" ht="16.5" customHeight="1" x14ac:dyDescent="0.25">
      <c r="A125" s="88" t="s">
        <v>58</v>
      </c>
      <c r="B125" s="88" t="s">
        <v>406</v>
      </c>
      <c r="C125" s="82" t="s">
        <v>379</v>
      </c>
      <c r="D125" s="208" t="s">
        <v>513</v>
      </c>
      <c r="E125" s="86" t="s">
        <v>145</v>
      </c>
      <c r="F125" s="87" t="s">
        <v>98</v>
      </c>
      <c r="G125" s="87">
        <v>1</v>
      </c>
      <c r="H125" s="88" t="s">
        <v>301</v>
      </c>
      <c r="I125" s="183" t="s">
        <v>85</v>
      </c>
      <c r="J125" s="183" t="s">
        <v>85</v>
      </c>
      <c r="K125" s="84" t="s">
        <v>613</v>
      </c>
      <c r="L125" s="80">
        <v>4522.8</v>
      </c>
      <c r="M125" s="85">
        <v>0</v>
      </c>
      <c r="N125" s="85">
        <v>0</v>
      </c>
      <c r="O125" s="213"/>
      <c r="P125" s="132"/>
      <c r="Q125" s="132"/>
    </row>
    <row r="126" spans="1:17" s="25" customFormat="1" ht="16.5" customHeight="1" x14ac:dyDescent="0.25">
      <c r="A126" s="88" t="s">
        <v>58</v>
      </c>
      <c r="B126" s="88" t="s">
        <v>406</v>
      </c>
      <c r="C126" s="82" t="s">
        <v>585</v>
      </c>
      <c r="D126" s="208" t="s">
        <v>514</v>
      </c>
      <c r="E126" s="86" t="s">
        <v>145</v>
      </c>
      <c r="F126" s="87" t="s">
        <v>98</v>
      </c>
      <c r="G126" s="87">
        <v>1</v>
      </c>
      <c r="H126" s="88" t="s">
        <v>569</v>
      </c>
      <c r="I126" s="234" t="s">
        <v>85</v>
      </c>
      <c r="J126" s="234" t="s">
        <v>85</v>
      </c>
      <c r="K126" s="84" t="s">
        <v>613</v>
      </c>
      <c r="L126" s="80">
        <v>235.29</v>
      </c>
      <c r="M126" s="85"/>
      <c r="N126" s="85"/>
      <c r="O126" s="213"/>
      <c r="P126" s="132"/>
      <c r="Q126" s="132"/>
    </row>
    <row r="127" spans="1:17" s="25" customFormat="1" ht="18.75" customHeight="1" x14ac:dyDescent="0.25">
      <c r="A127" s="281" t="s">
        <v>58</v>
      </c>
      <c r="B127" s="281" t="s">
        <v>406</v>
      </c>
      <c r="C127" s="283" t="s">
        <v>118</v>
      </c>
      <c r="D127" s="208" t="s">
        <v>380</v>
      </c>
      <c r="E127" s="283" t="s">
        <v>145</v>
      </c>
      <c r="F127" s="285" t="s">
        <v>98</v>
      </c>
      <c r="G127" s="285">
        <v>1</v>
      </c>
      <c r="H127" s="281" t="s">
        <v>301</v>
      </c>
      <c r="I127" s="281" t="s">
        <v>85</v>
      </c>
      <c r="J127" s="281" t="s">
        <v>85</v>
      </c>
      <c r="K127" s="252" t="s">
        <v>613</v>
      </c>
      <c r="L127" s="80">
        <v>429</v>
      </c>
      <c r="M127" s="85">
        <v>0</v>
      </c>
      <c r="N127" s="85">
        <v>0</v>
      </c>
      <c r="O127" s="213"/>
      <c r="P127" s="132"/>
      <c r="Q127" s="132"/>
    </row>
    <row r="128" spans="1:17" s="25" customFormat="1" ht="18.75" customHeight="1" x14ac:dyDescent="0.25">
      <c r="A128" s="282"/>
      <c r="B128" s="282"/>
      <c r="C128" s="284"/>
      <c r="D128" s="208" t="s">
        <v>514</v>
      </c>
      <c r="E128" s="284"/>
      <c r="F128" s="286"/>
      <c r="G128" s="286"/>
      <c r="H128" s="282"/>
      <c r="I128" s="282"/>
      <c r="J128" s="282"/>
      <c r="K128" s="252" t="s">
        <v>613</v>
      </c>
      <c r="L128" s="80">
        <v>232.9</v>
      </c>
      <c r="M128" s="85"/>
      <c r="N128" s="85"/>
      <c r="O128" s="213"/>
      <c r="P128" s="132"/>
      <c r="Q128" s="132"/>
    </row>
    <row r="129" spans="1:17" s="25" customFormat="1" ht="18.75" customHeight="1" x14ac:dyDescent="0.25">
      <c r="A129" s="281" t="s">
        <v>58</v>
      </c>
      <c r="B129" s="281" t="s">
        <v>406</v>
      </c>
      <c r="C129" s="283" t="s">
        <v>119</v>
      </c>
      <c r="D129" s="208" t="s">
        <v>172</v>
      </c>
      <c r="E129" s="283" t="s">
        <v>145</v>
      </c>
      <c r="F129" s="285" t="s">
        <v>98</v>
      </c>
      <c r="G129" s="285">
        <v>1</v>
      </c>
      <c r="H129" s="281" t="s">
        <v>301</v>
      </c>
      <c r="I129" s="281" t="s">
        <v>85</v>
      </c>
      <c r="J129" s="281" t="s">
        <v>85</v>
      </c>
      <c r="K129" s="84" t="s">
        <v>613</v>
      </c>
      <c r="L129" s="80">
        <v>2623.39</v>
      </c>
      <c r="M129" s="85">
        <v>0</v>
      </c>
      <c r="N129" s="85">
        <v>0</v>
      </c>
      <c r="O129" s="213"/>
      <c r="P129" s="132"/>
      <c r="Q129" s="132"/>
    </row>
    <row r="130" spans="1:17" s="25" customFormat="1" ht="32.25" customHeight="1" x14ac:dyDescent="0.25">
      <c r="A130" s="282"/>
      <c r="B130" s="282"/>
      <c r="C130" s="284"/>
      <c r="D130" s="208" t="s">
        <v>586</v>
      </c>
      <c r="E130" s="284"/>
      <c r="F130" s="286"/>
      <c r="G130" s="286"/>
      <c r="H130" s="282"/>
      <c r="I130" s="282"/>
      <c r="J130" s="282"/>
      <c r="K130" s="84" t="s">
        <v>613</v>
      </c>
      <c r="L130" s="80">
        <v>406.42</v>
      </c>
      <c r="M130" s="85">
        <v>0</v>
      </c>
      <c r="N130" s="85">
        <v>0</v>
      </c>
      <c r="O130" s="213"/>
      <c r="P130" s="132"/>
      <c r="Q130" s="132"/>
    </row>
    <row r="131" spans="1:17" s="25" customFormat="1" ht="24.75" customHeight="1" x14ac:dyDescent="0.25">
      <c r="A131" s="234" t="s">
        <v>58</v>
      </c>
      <c r="B131" s="234" t="s">
        <v>406</v>
      </c>
      <c r="C131" s="236" t="s">
        <v>106</v>
      </c>
      <c r="D131" s="208" t="s">
        <v>514</v>
      </c>
      <c r="E131" s="236" t="s">
        <v>145</v>
      </c>
      <c r="F131" s="238" t="s">
        <v>98</v>
      </c>
      <c r="G131" s="238">
        <v>1</v>
      </c>
      <c r="H131" s="234" t="s">
        <v>301</v>
      </c>
      <c r="I131" s="234" t="s">
        <v>85</v>
      </c>
      <c r="J131" s="234" t="s">
        <v>85</v>
      </c>
      <c r="K131" s="84" t="s">
        <v>613</v>
      </c>
      <c r="L131" s="80">
        <v>97.41</v>
      </c>
      <c r="M131" s="85">
        <v>0</v>
      </c>
      <c r="N131" s="85">
        <v>0</v>
      </c>
      <c r="O131" s="213"/>
      <c r="P131" s="132"/>
      <c r="Q131" s="132"/>
    </row>
    <row r="132" spans="1:17" s="25" customFormat="1" ht="42.75" customHeight="1" x14ac:dyDescent="0.25">
      <c r="A132" s="281" t="s">
        <v>58</v>
      </c>
      <c r="B132" s="281" t="s">
        <v>406</v>
      </c>
      <c r="C132" s="283" t="s">
        <v>276</v>
      </c>
      <c r="D132" s="208" t="s">
        <v>381</v>
      </c>
      <c r="E132" s="283" t="s">
        <v>145</v>
      </c>
      <c r="F132" s="285" t="s">
        <v>98</v>
      </c>
      <c r="G132" s="285">
        <v>1</v>
      </c>
      <c r="H132" s="281" t="s">
        <v>301</v>
      </c>
      <c r="I132" s="281" t="s">
        <v>85</v>
      </c>
      <c r="J132" s="281" t="s">
        <v>85</v>
      </c>
      <c r="K132" s="252" t="s">
        <v>613</v>
      </c>
      <c r="L132" s="80">
        <v>12964.84</v>
      </c>
      <c r="M132" s="85">
        <v>0</v>
      </c>
      <c r="N132" s="85">
        <v>0</v>
      </c>
      <c r="O132" s="213"/>
      <c r="P132" s="132"/>
      <c r="Q132" s="132"/>
    </row>
    <row r="133" spans="1:17" s="25" customFormat="1" ht="17.25" customHeight="1" x14ac:dyDescent="0.25">
      <c r="A133" s="282"/>
      <c r="B133" s="282"/>
      <c r="C133" s="284"/>
      <c r="D133" s="208" t="s">
        <v>514</v>
      </c>
      <c r="E133" s="284"/>
      <c r="F133" s="286"/>
      <c r="G133" s="286"/>
      <c r="H133" s="282"/>
      <c r="I133" s="282"/>
      <c r="J133" s="282"/>
      <c r="K133" s="252" t="s">
        <v>613</v>
      </c>
      <c r="L133" s="80">
        <v>150.4</v>
      </c>
      <c r="M133" s="85">
        <v>0</v>
      </c>
      <c r="N133" s="85">
        <v>0</v>
      </c>
      <c r="O133" s="213"/>
      <c r="P133" s="132"/>
      <c r="Q133" s="132"/>
    </row>
    <row r="134" spans="1:17" s="25" customFormat="1" ht="17.25" customHeight="1" x14ac:dyDescent="0.25">
      <c r="A134" s="88" t="s">
        <v>58</v>
      </c>
      <c r="B134" s="88" t="s">
        <v>406</v>
      </c>
      <c r="C134" s="82" t="s">
        <v>587</v>
      </c>
      <c r="D134" s="247" t="s">
        <v>514</v>
      </c>
      <c r="E134" s="82" t="s">
        <v>145</v>
      </c>
      <c r="F134" s="87" t="s">
        <v>98</v>
      </c>
      <c r="G134" s="87">
        <v>1</v>
      </c>
      <c r="H134" s="88" t="s">
        <v>301</v>
      </c>
      <c r="I134" s="88" t="s">
        <v>85</v>
      </c>
      <c r="J134" s="88" t="s">
        <v>85</v>
      </c>
      <c r="K134" s="84" t="s">
        <v>613</v>
      </c>
      <c r="L134" s="80">
        <v>336.64</v>
      </c>
      <c r="M134" s="85">
        <v>0</v>
      </c>
      <c r="N134" s="85">
        <v>0</v>
      </c>
      <c r="O134" s="213"/>
      <c r="P134" s="132"/>
      <c r="Q134" s="132"/>
    </row>
    <row r="135" spans="1:17" s="25" customFormat="1" ht="17.25" customHeight="1" x14ac:dyDescent="0.25">
      <c r="A135" s="88" t="s">
        <v>58</v>
      </c>
      <c r="B135" s="88" t="s">
        <v>406</v>
      </c>
      <c r="C135" s="82" t="s">
        <v>588</v>
      </c>
      <c r="D135" s="247" t="s">
        <v>514</v>
      </c>
      <c r="E135" s="82" t="s">
        <v>145</v>
      </c>
      <c r="F135" s="87" t="s">
        <v>98</v>
      </c>
      <c r="G135" s="87">
        <v>1</v>
      </c>
      <c r="H135" s="88" t="s">
        <v>569</v>
      </c>
      <c r="I135" s="88" t="s">
        <v>85</v>
      </c>
      <c r="J135" s="88" t="s">
        <v>85</v>
      </c>
      <c r="K135" s="84" t="s">
        <v>613</v>
      </c>
      <c r="L135" s="80">
        <v>212.42099999999999</v>
      </c>
      <c r="M135" s="85">
        <v>0</v>
      </c>
      <c r="N135" s="85">
        <v>0</v>
      </c>
      <c r="O135" s="213"/>
      <c r="P135" s="132"/>
      <c r="Q135" s="132"/>
    </row>
    <row r="136" spans="1:17" s="25" customFormat="1" ht="17.25" customHeight="1" x14ac:dyDescent="0.25">
      <c r="A136" s="88" t="s">
        <v>58</v>
      </c>
      <c r="B136" s="88" t="s">
        <v>406</v>
      </c>
      <c r="C136" s="82" t="s">
        <v>590</v>
      </c>
      <c r="D136" s="247" t="s">
        <v>514</v>
      </c>
      <c r="E136" s="82" t="s">
        <v>145</v>
      </c>
      <c r="F136" s="87" t="s">
        <v>98</v>
      </c>
      <c r="G136" s="87">
        <v>1</v>
      </c>
      <c r="H136" s="88" t="s">
        <v>589</v>
      </c>
      <c r="I136" s="88" t="s">
        <v>85</v>
      </c>
      <c r="J136" s="88" t="s">
        <v>85</v>
      </c>
      <c r="K136" s="84" t="s">
        <v>613</v>
      </c>
      <c r="L136" s="80">
        <v>273.95</v>
      </c>
      <c r="M136" s="85">
        <v>0</v>
      </c>
      <c r="N136" s="85">
        <v>0</v>
      </c>
      <c r="O136" s="213"/>
      <c r="P136" s="132"/>
      <c r="Q136" s="132"/>
    </row>
    <row r="137" spans="1:17" s="25" customFormat="1" ht="32.450000000000003" customHeight="1" x14ac:dyDescent="0.25">
      <c r="A137" s="88" t="s">
        <v>58</v>
      </c>
      <c r="B137" s="88" t="s">
        <v>406</v>
      </c>
      <c r="C137" s="82" t="s">
        <v>252</v>
      </c>
      <c r="D137" s="208" t="s">
        <v>516</v>
      </c>
      <c r="E137" s="86" t="s">
        <v>145</v>
      </c>
      <c r="F137" s="87" t="s">
        <v>98</v>
      </c>
      <c r="G137" s="87">
        <v>1</v>
      </c>
      <c r="H137" s="88" t="s">
        <v>301</v>
      </c>
      <c r="I137" s="183" t="s">
        <v>85</v>
      </c>
      <c r="J137" s="183" t="s">
        <v>85</v>
      </c>
      <c r="K137" s="84" t="s">
        <v>613</v>
      </c>
      <c r="L137" s="80">
        <v>237.92</v>
      </c>
      <c r="M137" s="85">
        <v>0</v>
      </c>
      <c r="N137" s="85">
        <v>0</v>
      </c>
      <c r="O137" s="213"/>
      <c r="P137" s="132"/>
      <c r="Q137" s="132"/>
    </row>
    <row r="138" spans="1:17" s="25" customFormat="1" ht="17.25" customHeight="1" x14ac:dyDescent="0.25">
      <c r="A138" s="88" t="s">
        <v>58</v>
      </c>
      <c r="B138" s="88" t="s">
        <v>406</v>
      </c>
      <c r="C138" s="82" t="s">
        <v>277</v>
      </c>
      <c r="D138" s="208" t="s">
        <v>382</v>
      </c>
      <c r="E138" s="86" t="s">
        <v>145</v>
      </c>
      <c r="F138" s="87" t="s">
        <v>98</v>
      </c>
      <c r="G138" s="87">
        <v>1</v>
      </c>
      <c r="H138" s="88" t="s">
        <v>301</v>
      </c>
      <c r="I138" s="183" t="s">
        <v>85</v>
      </c>
      <c r="J138" s="183" t="s">
        <v>85</v>
      </c>
      <c r="K138" s="84" t="s">
        <v>613</v>
      </c>
      <c r="L138" s="80">
        <v>1005.17</v>
      </c>
      <c r="M138" s="85">
        <v>0</v>
      </c>
      <c r="N138" s="85">
        <v>0</v>
      </c>
      <c r="O138" s="213"/>
      <c r="P138" s="132"/>
      <c r="Q138" s="132"/>
    </row>
    <row r="139" spans="1:17" s="25" customFormat="1" ht="33" customHeight="1" x14ac:dyDescent="0.25">
      <c r="A139" s="88" t="s">
        <v>58</v>
      </c>
      <c r="B139" s="88" t="s">
        <v>406</v>
      </c>
      <c r="C139" s="82" t="s">
        <v>407</v>
      </c>
      <c r="D139" s="208" t="s">
        <v>591</v>
      </c>
      <c r="E139" s="86" t="s">
        <v>145</v>
      </c>
      <c r="F139" s="87" t="s">
        <v>98</v>
      </c>
      <c r="G139" s="87">
        <v>1</v>
      </c>
      <c r="H139" s="88" t="s">
        <v>301</v>
      </c>
      <c r="I139" s="183" t="s">
        <v>85</v>
      </c>
      <c r="J139" s="183" t="s">
        <v>85</v>
      </c>
      <c r="K139" s="84" t="s">
        <v>613</v>
      </c>
      <c r="L139" s="80">
        <v>230.37</v>
      </c>
      <c r="M139" s="85">
        <v>0</v>
      </c>
      <c r="N139" s="85">
        <v>0</v>
      </c>
      <c r="O139" s="213"/>
      <c r="P139" s="132"/>
      <c r="Q139" s="132"/>
    </row>
    <row r="140" spans="1:17" s="25" customFormat="1" ht="30" customHeight="1" x14ac:dyDescent="0.25">
      <c r="A140" s="281" t="s">
        <v>58</v>
      </c>
      <c r="B140" s="281" t="s">
        <v>406</v>
      </c>
      <c r="C140" s="283" t="s">
        <v>103</v>
      </c>
      <c r="D140" s="86" t="s">
        <v>383</v>
      </c>
      <c r="E140" s="283" t="s">
        <v>145</v>
      </c>
      <c r="F140" s="285" t="s">
        <v>98</v>
      </c>
      <c r="G140" s="285">
        <v>1</v>
      </c>
      <c r="H140" s="281" t="s">
        <v>301</v>
      </c>
      <c r="I140" s="281" t="s">
        <v>85</v>
      </c>
      <c r="J140" s="281" t="s">
        <v>85</v>
      </c>
      <c r="K140" s="357" t="s">
        <v>613</v>
      </c>
      <c r="L140" s="85">
        <v>1771.1</v>
      </c>
      <c r="M140" s="85">
        <v>0</v>
      </c>
      <c r="N140" s="85">
        <v>0</v>
      </c>
      <c r="O140" s="213"/>
      <c r="P140" s="132"/>
      <c r="Q140" s="132"/>
    </row>
    <row r="141" spans="1:17" s="25" customFormat="1" ht="32.25" customHeight="1" x14ac:dyDescent="0.25">
      <c r="A141" s="282"/>
      <c r="B141" s="282"/>
      <c r="C141" s="284"/>
      <c r="D141" s="225" t="s">
        <v>579</v>
      </c>
      <c r="E141" s="284"/>
      <c r="F141" s="286"/>
      <c r="G141" s="286"/>
      <c r="H141" s="282"/>
      <c r="I141" s="282"/>
      <c r="J141" s="282"/>
      <c r="K141" s="358"/>
      <c r="L141" s="85">
        <v>305.74</v>
      </c>
      <c r="M141" s="85">
        <v>0</v>
      </c>
      <c r="N141" s="85">
        <v>0</v>
      </c>
      <c r="O141" s="213"/>
      <c r="P141" s="132"/>
      <c r="Q141" s="132"/>
    </row>
    <row r="142" spans="1:17" s="25" customFormat="1" ht="30" customHeight="1" x14ac:dyDescent="0.25">
      <c r="A142" s="281" t="s">
        <v>58</v>
      </c>
      <c r="B142" s="281" t="s">
        <v>406</v>
      </c>
      <c r="C142" s="283" t="s">
        <v>148</v>
      </c>
      <c r="D142" s="86" t="s">
        <v>384</v>
      </c>
      <c r="E142" s="283" t="s">
        <v>145</v>
      </c>
      <c r="F142" s="285" t="s">
        <v>98</v>
      </c>
      <c r="G142" s="285">
        <v>1</v>
      </c>
      <c r="H142" s="281" t="s">
        <v>301</v>
      </c>
      <c r="I142" s="281" t="s">
        <v>85</v>
      </c>
      <c r="J142" s="281" t="s">
        <v>85</v>
      </c>
      <c r="K142" s="252" t="s">
        <v>613</v>
      </c>
      <c r="L142" s="80">
        <v>10704.14</v>
      </c>
      <c r="M142" s="85">
        <v>0</v>
      </c>
      <c r="N142" s="85">
        <v>0</v>
      </c>
      <c r="O142" s="213"/>
      <c r="P142" s="132"/>
      <c r="Q142" s="132"/>
    </row>
    <row r="143" spans="1:17" s="25" customFormat="1" ht="18" customHeight="1" x14ac:dyDescent="0.25">
      <c r="A143" s="282"/>
      <c r="B143" s="282"/>
      <c r="C143" s="284"/>
      <c r="D143" s="86" t="s">
        <v>514</v>
      </c>
      <c r="E143" s="284"/>
      <c r="F143" s="286"/>
      <c r="G143" s="286"/>
      <c r="H143" s="282"/>
      <c r="I143" s="282"/>
      <c r="J143" s="282"/>
      <c r="K143" s="252" t="s">
        <v>613</v>
      </c>
      <c r="L143" s="80">
        <v>233.62</v>
      </c>
      <c r="M143" s="85">
        <v>0</v>
      </c>
      <c r="N143" s="85">
        <v>0</v>
      </c>
      <c r="O143" s="213"/>
      <c r="P143" s="132"/>
      <c r="Q143" s="132"/>
    </row>
    <row r="144" spans="1:17" s="25" customFormat="1" ht="18.75" customHeight="1" x14ac:dyDescent="0.25">
      <c r="A144" s="281" t="s">
        <v>58</v>
      </c>
      <c r="B144" s="281" t="s">
        <v>406</v>
      </c>
      <c r="C144" s="283" t="s">
        <v>123</v>
      </c>
      <c r="D144" s="86" t="s">
        <v>385</v>
      </c>
      <c r="E144" s="283" t="s">
        <v>145</v>
      </c>
      <c r="F144" s="285" t="s">
        <v>98</v>
      </c>
      <c r="G144" s="285">
        <v>1</v>
      </c>
      <c r="H144" s="281" t="s">
        <v>301</v>
      </c>
      <c r="I144" s="281" t="s">
        <v>85</v>
      </c>
      <c r="J144" s="281" t="s">
        <v>85</v>
      </c>
      <c r="K144" s="252" t="s">
        <v>613</v>
      </c>
      <c r="L144" s="80">
        <v>522.25</v>
      </c>
      <c r="M144" s="85">
        <v>0</v>
      </c>
      <c r="N144" s="85">
        <v>0</v>
      </c>
      <c r="O144" s="213"/>
      <c r="P144" s="132"/>
      <c r="Q144" s="132"/>
    </row>
    <row r="145" spans="1:17" s="25" customFormat="1" ht="18.75" customHeight="1" x14ac:dyDescent="0.25">
      <c r="A145" s="282"/>
      <c r="B145" s="282"/>
      <c r="C145" s="284"/>
      <c r="D145" s="86" t="s">
        <v>514</v>
      </c>
      <c r="E145" s="284"/>
      <c r="F145" s="286"/>
      <c r="G145" s="286"/>
      <c r="H145" s="282"/>
      <c r="I145" s="282"/>
      <c r="J145" s="282"/>
      <c r="K145" s="252" t="s">
        <v>613</v>
      </c>
      <c r="L145" s="80">
        <v>97.41</v>
      </c>
      <c r="M145" s="85">
        <v>0</v>
      </c>
      <c r="N145" s="85">
        <v>0</v>
      </c>
      <c r="O145" s="213"/>
      <c r="P145" s="132"/>
      <c r="Q145" s="132"/>
    </row>
    <row r="146" spans="1:17" s="25" customFormat="1" ht="18.75" customHeight="1" x14ac:dyDescent="0.25">
      <c r="A146" s="281" t="s">
        <v>58</v>
      </c>
      <c r="B146" s="281" t="s">
        <v>406</v>
      </c>
      <c r="C146" s="283" t="s">
        <v>272</v>
      </c>
      <c r="D146" s="86" t="s">
        <v>386</v>
      </c>
      <c r="E146" s="283" t="s">
        <v>145</v>
      </c>
      <c r="F146" s="285" t="s">
        <v>98</v>
      </c>
      <c r="G146" s="285">
        <v>1</v>
      </c>
      <c r="H146" s="281" t="s">
        <v>301</v>
      </c>
      <c r="I146" s="281" t="s">
        <v>85</v>
      </c>
      <c r="J146" s="281" t="s">
        <v>85</v>
      </c>
      <c r="K146" s="357" t="s">
        <v>613</v>
      </c>
      <c r="L146" s="80">
        <v>9515</v>
      </c>
      <c r="M146" s="85">
        <v>0</v>
      </c>
      <c r="N146" s="85">
        <v>0</v>
      </c>
      <c r="O146" s="213"/>
      <c r="P146" s="132"/>
      <c r="Q146" s="132"/>
    </row>
    <row r="147" spans="1:17" s="25" customFormat="1" ht="19.5" customHeight="1" x14ac:dyDescent="0.25">
      <c r="A147" s="282"/>
      <c r="B147" s="282"/>
      <c r="C147" s="284"/>
      <c r="D147" s="86" t="s">
        <v>514</v>
      </c>
      <c r="E147" s="284"/>
      <c r="F147" s="286"/>
      <c r="G147" s="286"/>
      <c r="H147" s="282"/>
      <c r="I147" s="282"/>
      <c r="J147" s="282"/>
      <c r="K147" s="358"/>
      <c r="L147" s="80">
        <v>115.6</v>
      </c>
      <c r="M147" s="85">
        <v>0</v>
      </c>
      <c r="N147" s="85">
        <v>0</v>
      </c>
      <c r="O147" s="213"/>
      <c r="P147" s="132"/>
      <c r="Q147" s="132"/>
    </row>
    <row r="148" spans="1:17" s="25" customFormat="1" ht="41.25" customHeight="1" x14ac:dyDescent="0.25">
      <c r="A148" s="281" t="s">
        <v>58</v>
      </c>
      <c r="B148" s="281" t="s">
        <v>406</v>
      </c>
      <c r="C148" s="283" t="s">
        <v>274</v>
      </c>
      <c r="D148" s="86" t="s">
        <v>387</v>
      </c>
      <c r="E148" s="283" t="s">
        <v>145</v>
      </c>
      <c r="F148" s="285" t="s">
        <v>98</v>
      </c>
      <c r="G148" s="285">
        <v>1</v>
      </c>
      <c r="H148" s="281" t="s">
        <v>301</v>
      </c>
      <c r="I148" s="281" t="s">
        <v>85</v>
      </c>
      <c r="J148" s="281" t="s">
        <v>85</v>
      </c>
      <c r="K148" s="357" t="s">
        <v>613</v>
      </c>
      <c r="L148" s="80">
        <v>1083.25</v>
      </c>
      <c r="M148" s="85">
        <v>0</v>
      </c>
      <c r="N148" s="85">
        <v>0</v>
      </c>
      <c r="O148" s="213"/>
      <c r="P148" s="132"/>
      <c r="Q148" s="132"/>
    </row>
    <row r="149" spans="1:17" s="25" customFormat="1" ht="45" customHeight="1" x14ac:dyDescent="0.25">
      <c r="A149" s="282"/>
      <c r="B149" s="282"/>
      <c r="C149" s="284"/>
      <c r="D149" s="225" t="s">
        <v>592</v>
      </c>
      <c r="E149" s="284"/>
      <c r="F149" s="286"/>
      <c r="G149" s="286"/>
      <c r="H149" s="282"/>
      <c r="I149" s="282"/>
      <c r="J149" s="282"/>
      <c r="K149" s="358"/>
      <c r="L149" s="255">
        <v>4430.6750000000002</v>
      </c>
      <c r="M149" s="85">
        <v>0</v>
      </c>
      <c r="N149" s="85">
        <v>0</v>
      </c>
      <c r="O149" s="213"/>
      <c r="P149" s="132"/>
      <c r="Q149" s="132"/>
    </row>
    <row r="150" spans="1:17" s="25" customFormat="1" ht="83.45" customHeight="1" x14ac:dyDescent="0.25">
      <c r="A150" s="281" t="s">
        <v>58</v>
      </c>
      <c r="B150" s="281" t="s">
        <v>406</v>
      </c>
      <c r="C150" s="283" t="s">
        <v>124</v>
      </c>
      <c r="D150" s="86" t="s">
        <v>388</v>
      </c>
      <c r="E150" s="283" t="s">
        <v>145</v>
      </c>
      <c r="F150" s="285" t="s">
        <v>98</v>
      </c>
      <c r="G150" s="285">
        <v>1</v>
      </c>
      <c r="H150" s="281" t="s">
        <v>301</v>
      </c>
      <c r="I150" s="281" t="s">
        <v>85</v>
      </c>
      <c r="J150" s="281" t="s">
        <v>85</v>
      </c>
      <c r="K150" s="357" t="s">
        <v>613</v>
      </c>
      <c r="L150" s="80">
        <v>3435.53</v>
      </c>
      <c r="M150" s="85">
        <v>0</v>
      </c>
      <c r="N150" s="85">
        <v>0</v>
      </c>
      <c r="O150" s="213"/>
      <c r="P150" s="132"/>
      <c r="Q150" s="132"/>
    </row>
    <row r="151" spans="1:17" s="25" customFormat="1" ht="22.5" customHeight="1" x14ac:dyDescent="0.25">
      <c r="A151" s="282"/>
      <c r="B151" s="282"/>
      <c r="C151" s="284"/>
      <c r="D151" s="86" t="s">
        <v>514</v>
      </c>
      <c r="E151" s="284"/>
      <c r="F151" s="286"/>
      <c r="G151" s="286"/>
      <c r="H151" s="282"/>
      <c r="I151" s="282"/>
      <c r="J151" s="282"/>
      <c r="K151" s="358"/>
      <c r="L151" s="256">
        <v>219.69</v>
      </c>
      <c r="M151" s="85">
        <v>0</v>
      </c>
      <c r="N151" s="85">
        <v>0</v>
      </c>
      <c r="O151" s="213"/>
      <c r="P151" s="132"/>
      <c r="Q151" s="132"/>
    </row>
    <row r="152" spans="1:17" s="25" customFormat="1" ht="18" customHeight="1" x14ac:dyDescent="0.25">
      <c r="A152" s="88" t="s">
        <v>58</v>
      </c>
      <c r="B152" s="88" t="s">
        <v>406</v>
      </c>
      <c r="C152" s="82" t="s">
        <v>389</v>
      </c>
      <c r="D152" s="86" t="s">
        <v>390</v>
      </c>
      <c r="E152" s="86" t="s">
        <v>145</v>
      </c>
      <c r="F152" s="87" t="s">
        <v>98</v>
      </c>
      <c r="G152" s="87">
        <v>1</v>
      </c>
      <c r="H152" s="88" t="s">
        <v>301</v>
      </c>
      <c r="I152" s="183" t="s">
        <v>85</v>
      </c>
      <c r="J152" s="183" t="s">
        <v>85</v>
      </c>
      <c r="K152" s="84" t="s">
        <v>613</v>
      </c>
      <c r="L152" s="80">
        <v>98.31</v>
      </c>
      <c r="M152" s="85">
        <v>0</v>
      </c>
      <c r="N152" s="85">
        <v>0</v>
      </c>
      <c r="O152" s="213"/>
      <c r="P152" s="132"/>
      <c r="Q152" s="132"/>
    </row>
    <row r="153" spans="1:17" s="25" customFormat="1" ht="30" customHeight="1" x14ac:dyDescent="0.25">
      <c r="A153" s="281" t="s">
        <v>58</v>
      </c>
      <c r="B153" s="281" t="s">
        <v>406</v>
      </c>
      <c r="C153" s="283" t="s">
        <v>125</v>
      </c>
      <c r="D153" s="86" t="s">
        <v>391</v>
      </c>
      <c r="E153" s="283" t="s">
        <v>145</v>
      </c>
      <c r="F153" s="285" t="s">
        <v>98</v>
      </c>
      <c r="G153" s="285">
        <v>1</v>
      </c>
      <c r="H153" s="281" t="s">
        <v>301</v>
      </c>
      <c r="I153" s="281" t="s">
        <v>85</v>
      </c>
      <c r="J153" s="281" t="s">
        <v>85</v>
      </c>
      <c r="K153" s="357" t="s">
        <v>613</v>
      </c>
      <c r="L153" s="80">
        <v>6280.91</v>
      </c>
      <c r="M153" s="85">
        <v>0</v>
      </c>
      <c r="N153" s="85">
        <v>0</v>
      </c>
      <c r="O153" s="213"/>
      <c r="P153" s="132"/>
      <c r="Q153" s="132"/>
    </row>
    <row r="154" spans="1:17" s="25" customFormat="1" ht="32.25" customHeight="1" x14ac:dyDescent="0.25">
      <c r="A154" s="282"/>
      <c r="B154" s="282"/>
      <c r="C154" s="284"/>
      <c r="D154" s="86" t="s">
        <v>583</v>
      </c>
      <c r="E154" s="284"/>
      <c r="F154" s="286"/>
      <c r="G154" s="286"/>
      <c r="H154" s="282"/>
      <c r="I154" s="282"/>
      <c r="J154" s="282"/>
      <c r="K154" s="358"/>
      <c r="L154" s="257">
        <v>380.35</v>
      </c>
      <c r="M154" s="85">
        <v>0</v>
      </c>
      <c r="N154" s="85">
        <v>0</v>
      </c>
      <c r="O154" s="213"/>
      <c r="P154" s="132"/>
      <c r="Q154" s="132"/>
    </row>
    <row r="155" spans="1:17" s="25" customFormat="1" ht="44.25" customHeight="1" x14ac:dyDescent="0.25">
      <c r="A155" s="281" t="s">
        <v>58</v>
      </c>
      <c r="B155" s="281" t="s">
        <v>406</v>
      </c>
      <c r="C155" s="283" t="s">
        <v>280</v>
      </c>
      <c r="D155" s="86" t="s">
        <v>392</v>
      </c>
      <c r="E155" s="283" t="s">
        <v>145</v>
      </c>
      <c r="F155" s="285" t="s">
        <v>98</v>
      </c>
      <c r="G155" s="285">
        <v>1</v>
      </c>
      <c r="H155" s="281" t="s">
        <v>301</v>
      </c>
      <c r="I155" s="281" t="s">
        <v>85</v>
      </c>
      <c r="J155" s="281" t="s">
        <v>85</v>
      </c>
      <c r="K155" s="357" t="s">
        <v>613</v>
      </c>
      <c r="L155" s="257">
        <v>2210.7199999999998</v>
      </c>
      <c r="M155" s="85">
        <v>0</v>
      </c>
      <c r="N155" s="85">
        <v>0</v>
      </c>
      <c r="O155" s="213"/>
      <c r="P155" s="132"/>
      <c r="Q155" s="132"/>
    </row>
    <row r="156" spans="1:17" s="25" customFormat="1" ht="18.75" customHeight="1" x14ac:dyDescent="0.25">
      <c r="A156" s="282"/>
      <c r="B156" s="282"/>
      <c r="C156" s="284"/>
      <c r="D156" s="86" t="s">
        <v>514</v>
      </c>
      <c r="E156" s="284"/>
      <c r="F156" s="286"/>
      <c r="G156" s="286"/>
      <c r="H156" s="282"/>
      <c r="I156" s="282"/>
      <c r="J156" s="282"/>
      <c r="K156" s="358"/>
      <c r="L156" s="257">
        <v>251</v>
      </c>
      <c r="M156" s="85">
        <v>0</v>
      </c>
      <c r="N156" s="85">
        <v>0</v>
      </c>
      <c r="O156" s="213"/>
      <c r="P156" s="132"/>
      <c r="Q156" s="132"/>
    </row>
    <row r="157" spans="1:17" s="25" customFormat="1" ht="21" customHeight="1" x14ac:dyDescent="0.25">
      <c r="A157" s="281" t="s">
        <v>58</v>
      </c>
      <c r="B157" s="281" t="s">
        <v>406</v>
      </c>
      <c r="C157" s="283" t="s">
        <v>120</v>
      </c>
      <c r="D157" s="86" t="s">
        <v>393</v>
      </c>
      <c r="E157" s="283" t="s">
        <v>145</v>
      </c>
      <c r="F157" s="285" t="s">
        <v>98</v>
      </c>
      <c r="G157" s="285">
        <v>1</v>
      </c>
      <c r="H157" s="281" t="s">
        <v>301</v>
      </c>
      <c r="I157" s="281" t="s">
        <v>85</v>
      </c>
      <c r="J157" s="281" t="s">
        <v>85</v>
      </c>
      <c r="K157" s="252" t="s">
        <v>613</v>
      </c>
      <c r="L157" s="257">
        <v>6091.72</v>
      </c>
      <c r="M157" s="85">
        <v>0</v>
      </c>
      <c r="N157" s="85">
        <v>0</v>
      </c>
      <c r="O157" s="213"/>
      <c r="P157" s="132"/>
      <c r="Q157" s="132"/>
    </row>
    <row r="158" spans="1:17" s="25" customFormat="1" ht="21" customHeight="1" x14ac:dyDescent="0.25">
      <c r="A158" s="282"/>
      <c r="B158" s="282"/>
      <c r="C158" s="284"/>
      <c r="D158" s="86" t="s">
        <v>514</v>
      </c>
      <c r="E158" s="284"/>
      <c r="F158" s="286"/>
      <c r="G158" s="286"/>
      <c r="H158" s="282"/>
      <c r="I158" s="282"/>
      <c r="J158" s="282"/>
      <c r="K158" s="252" t="s">
        <v>613</v>
      </c>
      <c r="L158" s="257">
        <v>181.92</v>
      </c>
      <c r="M158" s="85">
        <v>0</v>
      </c>
      <c r="N158" s="85">
        <v>0</v>
      </c>
      <c r="O158" s="213"/>
      <c r="P158" s="132"/>
      <c r="Q158" s="132"/>
    </row>
    <row r="159" spans="1:17" s="25" customFormat="1" ht="20.25" customHeight="1" x14ac:dyDescent="0.25">
      <c r="A159" s="281" t="s">
        <v>58</v>
      </c>
      <c r="B159" s="281" t="s">
        <v>406</v>
      </c>
      <c r="C159" s="283" t="s">
        <v>107</v>
      </c>
      <c r="D159" s="86" t="s">
        <v>385</v>
      </c>
      <c r="E159" s="283" t="s">
        <v>145</v>
      </c>
      <c r="F159" s="285" t="s">
        <v>98</v>
      </c>
      <c r="G159" s="285">
        <v>1</v>
      </c>
      <c r="H159" s="281" t="s">
        <v>301</v>
      </c>
      <c r="I159" s="281" t="s">
        <v>85</v>
      </c>
      <c r="J159" s="281" t="s">
        <v>85</v>
      </c>
      <c r="K159" s="252" t="s">
        <v>613</v>
      </c>
      <c r="L159" s="91">
        <v>1605.64</v>
      </c>
      <c r="M159" s="85">
        <v>0</v>
      </c>
      <c r="N159" s="85">
        <v>0</v>
      </c>
      <c r="O159" s="213"/>
      <c r="P159" s="132"/>
      <c r="Q159" s="132"/>
    </row>
    <row r="160" spans="1:17" s="25" customFormat="1" ht="20.25" customHeight="1" x14ac:dyDescent="0.25">
      <c r="A160" s="282"/>
      <c r="B160" s="282"/>
      <c r="C160" s="284"/>
      <c r="D160" s="86" t="s">
        <v>514</v>
      </c>
      <c r="E160" s="284"/>
      <c r="F160" s="286"/>
      <c r="G160" s="286"/>
      <c r="H160" s="282"/>
      <c r="I160" s="282"/>
      <c r="J160" s="282"/>
      <c r="K160" s="252" t="s">
        <v>613</v>
      </c>
      <c r="L160" s="91">
        <v>264.23</v>
      </c>
      <c r="M160" s="85">
        <v>0</v>
      </c>
      <c r="N160" s="85">
        <v>0</v>
      </c>
      <c r="O160" s="213"/>
      <c r="P160" s="132"/>
      <c r="Q160" s="132"/>
    </row>
    <row r="161" spans="1:17" s="25" customFormat="1" ht="20.25" customHeight="1" x14ac:dyDescent="0.25">
      <c r="A161" s="234" t="s">
        <v>58</v>
      </c>
      <c r="B161" s="234" t="s">
        <v>406</v>
      </c>
      <c r="C161" s="82" t="s">
        <v>568</v>
      </c>
      <c r="D161" s="209" t="s">
        <v>570</v>
      </c>
      <c r="E161" s="236" t="s">
        <v>145</v>
      </c>
      <c r="F161" s="238" t="s">
        <v>98</v>
      </c>
      <c r="G161" s="238">
        <v>1</v>
      </c>
      <c r="H161" s="234" t="s">
        <v>569</v>
      </c>
      <c r="I161" s="234" t="s">
        <v>85</v>
      </c>
      <c r="J161" s="234" t="s">
        <v>85</v>
      </c>
      <c r="K161" s="252" t="s">
        <v>613</v>
      </c>
      <c r="L161" s="91">
        <v>90.975999999999999</v>
      </c>
      <c r="M161" s="85">
        <v>0</v>
      </c>
      <c r="N161" s="85">
        <v>0</v>
      </c>
      <c r="O161" s="213"/>
      <c r="P161" s="132"/>
      <c r="Q161" s="132"/>
    </row>
    <row r="162" spans="1:17" s="25" customFormat="1" ht="45.75" customHeight="1" x14ac:dyDescent="0.25">
      <c r="A162" s="88" t="s">
        <v>58</v>
      </c>
      <c r="B162" s="88" t="s">
        <v>406</v>
      </c>
      <c r="C162" s="82" t="s">
        <v>408</v>
      </c>
      <c r="D162" s="209" t="s">
        <v>593</v>
      </c>
      <c r="E162" s="86" t="s">
        <v>145</v>
      </c>
      <c r="F162" s="87" t="s">
        <v>98</v>
      </c>
      <c r="G162" s="87">
        <v>1</v>
      </c>
      <c r="H162" s="88" t="s">
        <v>301</v>
      </c>
      <c r="I162" s="183" t="s">
        <v>85</v>
      </c>
      <c r="J162" s="183" t="s">
        <v>85</v>
      </c>
      <c r="K162" s="84" t="s">
        <v>613</v>
      </c>
      <c r="L162" s="91">
        <v>378.22</v>
      </c>
      <c r="M162" s="85">
        <v>0</v>
      </c>
      <c r="N162" s="85">
        <v>0</v>
      </c>
      <c r="O162" s="213"/>
      <c r="P162" s="132"/>
      <c r="Q162" s="132"/>
    </row>
    <row r="163" spans="1:17" s="25" customFormat="1" ht="16.5" customHeight="1" x14ac:dyDescent="0.25">
      <c r="A163" s="281" t="s">
        <v>58</v>
      </c>
      <c r="B163" s="281" t="s">
        <v>406</v>
      </c>
      <c r="C163" s="283" t="s">
        <v>126</v>
      </c>
      <c r="D163" s="210" t="s">
        <v>385</v>
      </c>
      <c r="E163" s="283" t="s">
        <v>145</v>
      </c>
      <c r="F163" s="285" t="s">
        <v>98</v>
      </c>
      <c r="G163" s="285">
        <v>1</v>
      </c>
      <c r="H163" s="281" t="s">
        <v>301</v>
      </c>
      <c r="I163" s="281" t="s">
        <v>85</v>
      </c>
      <c r="J163" s="281" t="s">
        <v>85</v>
      </c>
      <c r="K163" s="357" t="s">
        <v>613</v>
      </c>
      <c r="L163" s="91">
        <v>2186.61</v>
      </c>
      <c r="M163" s="85">
        <v>0</v>
      </c>
      <c r="N163" s="85">
        <v>0</v>
      </c>
      <c r="O163" s="213"/>
      <c r="P163" s="132"/>
      <c r="Q163" s="132"/>
    </row>
    <row r="164" spans="1:17" s="25" customFormat="1" ht="21" customHeight="1" x14ac:dyDescent="0.25">
      <c r="A164" s="282"/>
      <c r="B164" s="282"/>
      <c r="C164" s="284"/>
      <c r="D164" s="210" t="s">
        <v>514</v>
      </c>
      <c r="E164" s="284"/>
      <c r="F164" s="286"/>
      <c r="G164" s="286"/>
      <c r="H164" s="282"/>
      <c r="I164" s="282"/>
      <c r="J164" s="282"/>
      <c r="K164" s="358"/>
      <c r="L164" s="91">
        <v>222.99</v>
      </c>
      <c r="M164" s="85">
        <v>0</v>
      </c>
      <c r="N164" s="85">
        <v>0</v>
      </c>
      <c r="O164" s="213"/>
      <c r="P164" s="132"/>
      <c r="Q164" s="132"/>
    </row>
    <row r="165" spans="1:17" s="25" customFormat="1" ht="21" customHeight="1" x14ac:dyDescent="0.25">
      <c r="A165" s="188" t="s">
        <v>58</v>
      </c>
      <c r="B165" s="188" t="s">
        <v>406</v>
      </c>
      <c r="C165" s="187" t="s">
        <v>594</v>
      </c>
      <c r="D165" s="210" t="s">
        <v>514</v>
      </c>
      <c r="E165" s="187" t="s">
        <v>145</v>
      </c>
      <c r="F165" s="244" t="s">
        <v>98</v>
      </c>
      <c r="G165" s="244">
        <v>1</v>
      </c>
      <c r="H165" s="188" t="s">
        <v>301</v>
      </c>
      <c r="I165" s="188" t="s">
        <v>85</v>
      </c>
      <c r="J165" s="188" t="s">
        <v>85</v>
      </c>
      <c r="K165" s="245" t="s">
        <v>613</v>
      </c>
      <c r="L165" s="91">
        <v>282.04000000000002</v>
      </c>
      <c r="M165" s="85">
        <v>0</v>
      </c>
      <c r="N165" s="85">
        <v>0</v>
      </c>
      <c r="O165" s="213"/>
      <c r="P165" s="132"/>
      <c r="Q165" s="132"/>
    </row>
    <row r="166" spans="1:17" s="25" customFormat="1" ht="18" customHeight="1" x14ac:dyDescent="0.25">
      <c r="A166" s="281" t="s">
        <v>58</v>
      </c>
      <c r="B166" s="281" t="s">
        <v>406</v>
      </c>
      <c r="C166" s="283" t="s">
        <v>394</v>
      </c>
      <c r="D166" s="210" t="s">
        <v>395</v>
      </c>
      <c r="E166" s="283" t="s">
        <v>145</v>
      </c>
      <c r="F166" s="285" t="s">
        <v>98</v>
      </c>
      <c r="G166" s="285">
        <v>1</v>
      </c>
      <c r="H166" s="281" t="s">
        <v>301</v>
      </c>
      <c r="I166" s="281" t="s">
        <v>85</v>
      </c>
      <c r="J166" s="281" t="s">
        <v>85</v>
      </c>
      <c r="K166" s="357" t="s">
        <v>613</v>
      </c>
      <c r="L166" s="91">
        <v>970</v>
      </c>
      <c r="M166" s="85">
        <v>0</v>
      </c>
      <c r="N166" s="85">
        <v>0</v>
      </c>
      <c r="O166" s="213"/>
      <c r="P166" s="132"/>
      <c r="Q166" s="132"/>
    </row>
    <row r="167" spans="1:17" s="25" customFormat="1" ht="34.5" customHeight="1" x14ac:dyDescent="0.25">
      <c r="A167" s="282"/>
      <c r="B167" s="282"/>
      <c r="C167" s="284"/>
      <c r="D167" s="210" t="s">
        <v>583</v>
      </c>
      <c r="E167" s="284"/>
      <c r="F167" s="286"/>
      <c r="G167" s="286"/>
      <c r="H167" s="282"/>
      <c r="I167" s="282"/>
      <c r="J167" s="282"/>
      <c r="K167" s="358"/>
      <c r="L167" s="91">
        <v>328.54</v>
      </c>
      <c r="M167" s="85">
        <v>0</v>
      </c>
      <c r="N167" s="85">
        <v>0</v>
      </c>
      <c r="O167" s="213"/>
      <c r="P167" s="132"/>
      <c r="Q167" s="132"/>
    </row>
    <row r="168" spans="1:17" s="25" customFormat="1" ht="18" customHeight="1" x14ac:dyDescent="0.25">
      <c r="A168" s="188" t="s">
        <v>58</v>
      </c>
      <c r="B168" s="188" t="s">
        <v>406</v>
      </c>
      <c r="C168" s="187" t="s">
        <v>595</v>
      </c>
      <c r="D168" s="210" t="s">
        <v>514</v>
      </c>
      <c r="E168" s="187" t="s">
        <v>145</v>
      </c>
      <c r="F168" s="244" t="s">
        <v>98</v>
      </c>
      <c r="G168" s="244">
        <v>1</v>
      </c>
      <c r="H168" s="188" t="s">
        <v>301</v>
      </c>
      <c r="I168" s="188" t="s">
        <v>85</v>
      </c>
      <c r="J168" s="188" t="s">
        <v>85</v>
      </c>
      <c r="K168" s="245" t="s">
        <v>613</v>
      </c>
      <c r="L168" s="91">
        <v>219.69</v>
      </c>
      <c r="M168" s="85">
        <v>0</v>
      </c>
      <c r="N168" s="85">
        <v>0</v>
      </c>
      <c r="O168" s="213"/>
      <c r="P168" s="132"/>
      <c r="Q168" s="132"/>
    </row>
    <row r="169" spans="1:17" s="25" customFormat="1" ht="16.5" customHeight="1" x14ac:dyDescent="0.25">
      <c r="A169" s="281" t="s">
        <v>58</v>
      </c>
      <c r="B169" s="281" t="s">
        <v>406</v>
      </c>
      <c r="C169" s="283" t="s">
        <v>121</v>
      </c>
      <c r="D169" s="209" t="s">
        <v>396</v>
      </c>
      <c r="E169" s="283" t="s">
        <v>145</v>
      </c>
      <c r="F169" s="285" t="s">
        <v>98</v>
      </c>
      <c r="G169" s="285">
        <v>1</v>
      </c>
      <c r="H169" s="281" t="s">
        <v>301</v>
      </c>
      <c r="I169" s="281" t="s">
        <v>85</v>
      </c>
      <c r="J169" s="281" t="s">
        <v>85</v>
      </c>
      <c r="K169" s="357" t="s">
        <v>613</v>
      </c>
      <c r="L169" s="85">
        <v>1900</v>
      </c>
      <c r="M169" s="85">
        <v>0</v>
      </c>
      <c r="N169" s="85">
        <v>0</v>
      </c>
      <c r="O169" s="213"/>
      <c r="P169" s="132"/>
      <c r="Q169" s="132"/>
    </row>
    <row r="170" spans="1:17" s="25" customFormat="1" ht="21.75" customHeight="1" x14ac:dyDescent="0.25">
      <c r="A170" s="282"/>
      <c r="B170" s="282"/>
      <c r="C170" s="284"/>
      <c r="D170" s="209" t="s">
        <v>514</v>
      </c>
      <c r="E170" s="284"/>
      <c r="F170" s="286"/>
      <c r="G170" s="286"/>
      <c r="H170" s="282"/>
      <c r="I170" s="282"/>
      <c r="J170" s="282"/>
      <c r="K170" s="358"/>
      <c r="L170" s="85">
        <v>247.09</v>
      </c>
      <c r="M170" s="85">
        <v>0</v>
      </c>
      <c r="N170" s="85">
        <v>0</v>
      </c>
      <c r="O170" s="213"/>
      <c r="P170" s="132"/>
      <c r="Q170" s="132"/>
    </row>
    <row r="171" spans="1:17" s="25" customFormat="1" ht="17.25" customHeight="1" x14ac:dyDescent="0.25">
      <c r="A171" s="281" t="s">
        <v>58</v>
      </c>
      <c r="B171" s="281" t="s">
        <v>406</v>
      </c>
      <c r="C171" s="283" t="s">
        <v>108</v>
      </c>
      <c r="D171" s="209" t="s">
        <v>397</v>
      </c>
      <c r="E171" s="283" t="s">
        <v>145</v>
      </c>
      <c r="F171" s="285" t="s">
        <v>98</v>
      </c>
      <c r="G171" s="285">
        <v>1</v>
      </c>
      <c r="H171" s="281" t="s">
        <v>301</v>
      </c>
      <c r="I171" s="281" t="s">
        <v>85</v>
      </c>
      <c r="J171" s="281" t="s">
        <v>85</v>
      </c>
      <c r="K171" s="357" t="s">
        <v>613</v>
      </c>
      <c r="L171" s="80">
        <v>1800</v>
      </c>
      <c r="M171" s="85">
        <v>0</v>
      </c>
      <c r="N171" s="85">
        <v>0</v>
      </c>
      <c r="O171" s="213"/>
      <c r="P171" s="132"/>
      <c r="Q171" s="132"/>
    </row>
    <row r="172" spans="1:17" s="25" customFormat="1" ht="35.25" customHeight="1" x14ac:dyDescent="0.25">
      <c r="A172" s="282"/>
      <c r="B172" s="282"/>
      <c r="C172" s="284"/>
      <c r="D172" s="209" t="s">
        <v>583</v>
      </c>
      <c r="E172" s="284"/>
      <c r="F172" s="286"/>
      <c r="G172" s="286"/>
      <c r="H172" s="282"/>
      <c r="I172" s="282"/>
      <c r="J172" s="282"/>
      <c r="K172" s="358"/>
      <c r="L172" s="80">
        <v>299.56</v>
      </c>
      <c r="M172" s="85">
        <v>0</v>
      </c>
      <c r="N172" s="85">
        <v>0</v>
      </c>
      <c r="O172" s="213"/>
      <c r="P172" s="132"/>
      <c r="Q172" s="132"/>
    </row>
    <row r="173" spans="1:17" s="25" customFormat="1" ht="20.25" customHeight="1" x14ac:dyDescent="0.25">
      <c r="A173" s="281" t="s">
        <v>58</v>
      </c>
      <c r="B173" s="281" t="s">
        <v>406</v>
      </c>
      <c r="C173" s="283" t="s">
        <v>127</v>
      </c>
      <c r="D173" s="209" t="s">
        <v>484</v>
      </c>
      <c r="E173" s="283" t="s">
        <v>145</v>
      </c>
      <c r="F173" s="285" t="s">
        <v>98</v>
      </c>
      <c r="G173" s="285">
        <v>1</v>
      </c>
      <c r="H173" s="281" t="s">
        <v>301</v>
      </c>
      <c r="I173" s="281" t="s">
        <v>85</v>
      </c>
      <c r="J173" s="281" t="s">
        <v>85</v>
      </c>
      <c r="K173" s="357" t="s">
        <v>613</v>
      </c>
      <c r="L173" s="80">
        <v>120</v>
      </c>
      <c r="M173" s="85">
        <v>0</v>
      </c>
      <c r="N173" s="85">
        <v>0</v>
      </c>
      <c r="O173" s="213"/>
      <c r="P173" s="132"/>
      <c r="Q173" s="132"/>
    </row>
    <row r="174" spans="1:17" s="25" customFormat="1" ht="33" customHeight="1" x14ac:dyDescent="0.25">
      <c r="A174" s="282"/>
      <c r="B174" s="282"/>
      <c r="C174" s="284"/>
      <c r="D174" s="225" t="s">
        <v>567</v>
      </c>
      <c r="E174" s="284"/>
      <c r="F174" s="286"/>
      <c r="G174" s="286"/>
      <c r="H174" s="282"/>
      <c r="I174" s="282"/>
      <c r="J174" s="282"/>
      <c r="K174" s="358"/>
      <c r="L174" s="80">
        <v>9685.3919999999998</v>
      </c>
      <c r="M174" s="85">
        <v>0</v>
      </c>
      <c r="N174" s="85">
        <v>0</v>
      </c>
      <c r="O174" s="213"/>
      <c r="P174" s="132"/>
      <c r="Q174" s="132"/>
    </row>
    <row r="175" spans="1:17" s="25" customFormat="1" ht="20.25" customHeight="1" x14ac:dyDescent="0.25">
      <c r="A175" s="281" t="s">
        <v>58</v>
      </c>
      <c r="B175" s="281" t="s">
        <v>406</v>
      </c>
      <c r="C175" s="283" t="s">
        <v>289</v>
      </c>
      <c r="D175" s="209" t="s">
        <v>398</v>
      </c>
      <c r="E175" s="283" t="s">
        <v>145</v>
      </c>
      <c r="F175" s="285" t="s">
        <v>98</v>
      </c>
      <c r="G175" s="285">
        <v>1</v>
      </c>
      <c r="H175" s="281" t="s">
        <v>301</v>
      </c>
      <c r="I175" s="281" t="s">
        <v>85</v>
      </c>
      <c r="J175" s="281" t="s">
        <v>85</v>
      </c>
      <c r="K175" s="252" t="s">
        <v>613</v>
      </c>
      <c r="L175" s="80">
        <v>589.59</v>
      </c>
      <c r="M175" s="85">
        <v>0</v>
      </c>
      <c r="N175" s="85">
        <v>0</v>
      </c>
      <c r="O175" s="213"/>
      <c r="P175" s="132"/>
      <c r="Q175" s="132"/>
    </row>
    <row r="176" spans="1:17" s="25" customFormat="1" ht="20.25" customHeight="1" x14ac:dyDescent="0.25">
      <c r="A176" s="282"/>
      <c r="B176" s="282"/>
      <c r="C176" s="284"/>
      <c r="D176" s="209" t="s">
        <v>514</v>
      </c>
      <c r="E176" s="284"/>
      <c r="F176" s="286"/>
      <c r="G176" s="286"/>
      <c r="H176" s="282"/>
      <c r="I176" s="282"/>
      <c r="J176" s="282"/>
      <c r="K176" s="240" t="s">
        <v>613</v>
      </c>
      <c r="L176" s="80">
        <v>198.25</v>
      </c>
      <c r="M176" s="85">
        <v>0</v>
      </c>
      <c r="N176" s="85">
        <v>0</v>
      </c>
      <c r="O176" s="213"/>
      <c r="P176" s="132"/>
      <c r="Q176" s="132"/>
    </row>
    <row r="177" spans="1:17" s="25" customFormat="1" ht="30.75" customHeight="1" x14ac:dyDescent="0.25">
      <c r="A177" s="234" t="s">
        <v>58</v>
      </c>
      <c r="B177" s="234" t="s">
        <v>406</v>
      </c>
      <c r="C177" s="236" t="s">
        <v>239</v>
      </c>
      <c r="D177" s="209" t="s">
        <v>509</v>
      </c>
      <c r="E177" s="236" t="s">
        <v>145</v>
      </c>
      <c r="F177" s="238" t="s">
        <v>98</v>
      </c>
      <c r="G177" s="238">
        <v>1</v>
      </c>
      <c r="H177" s="234" t="s">
        <v>301</v>
      </c>
      <c r="I177" s="234" t="s">
        <v>85</v>
      </c>
      <c r="J177" s="234" t="s">
        <v>85</v>
      </c>
      <c r="K177" s="252" t="s">
        <v>613</v>
      </c>
      <c r="L177" s="80">
        <v>2185.6109999999999</v>
      </c>
      <c r="M177" s="85">
        <v>0</v>
      </c>
      <c r="N177" s="85">
        <v>0</v>
      </c>
      <c r="O177" s="213"/>
      <c r="P177" s="132"/>
      <c r="Q177" s="132"/>
    </row>
    <row r="178" spans="1:17" s="25" customFormat="1" ht="20.25" customHeight="1" x14ac:dyDescent="0.25">
      <c r="A178" s="88" t="s">
        <v>58</v>
      </c>
      <c r="B178" s="88" t="s">
        <v>406</v>
      </c>
      <c r="C178" s="82" t="s">
        <v>122</v>
      </c>
      <c r="D178" s="225" t="s">
        <v>514</v>
      </c>
      <c r="E178" s="86" t="s">
        <v>145</v>
      </c>
      <c r="F178" s="87" t="s">
        <v>98</v>
      </c>
      <c r="G178" s="87">
        <v>1</v>
      </c>
      <c r="H178" s="88" t="s">
        <v>301</v>
      </c>
      <c r="I178" s="183" t="s">
        <v>85</v>
      </c>
      <c r="J178" s="183" t="s">
        <v>85</v>
      </c>
      <c r="K178" s="84" t="s">
        <v>613</v>
      </c>
      <c r="L178" s="257">
        <v>194.82</v>
      </c>
      <c r="M178" s="85">
        <v>0</v>
      </c>
      <c r="N178" s="85">
        <v>0</v>
      </c>
      <c r="O178" s="213"/>
      <c r="P178" s="132"/>
      <c r="Q178" s="132"/>
    </row>
    <row r="179" spans="1:17" s="25" customFormat="1" ht="20.25" customHeight="1" x14ac:dyDescent="0.25">
      <c r="A179" s="88" t="s">
        <v>58</v>
      </c>
      <c r="B179" s="88" t="s">
        <v>406</v>
      </c>
      <c r="C179" s="82" t="s">
        <v>596</v>
      </c>
      <c r="D179" s="225" t="s">
        <v>514</v>
      </c>
      <c r="E179" s="86" t="s">
        <v>145</v>
      </c>
      <c r="F179" s="87" t="s">
        <v>98</v>
      </c>
      <c r="G179" s="87">
        <v>1</v>
      </c>
      <c r="H179" s="88" t="s">
        <v>301</v>
      </c>
      <c r="I179" s="234" t="s">
        <v>85</v>
      </c>
      <c r="J179" s="234" t="s">
        <v>85</v>
      </c>
      <c r="K179" s="84" t="s">
        <v>613</v>
      </c>
      <c r="L179" s="257">
        <v>172.12</v>
      </c>
      <c r="M179" s="85">
        <v>0</v>
      </c>
      <c r="N179" s="85">
        <v>0</v>
      </c>
      <c r="O179" s="213"/>
      <c r="P179" s="132"/>
      <c r="Q179" s="132"/>
    </row>
    <row r="180" spans="1:17" s="25" customFormat="1" ht="19.5" customHeight="1" x14ac:dyDescent="0.25">
      <c r="A180" s="281" t="s">
        <v>58</v>
      </c>
      <c r="B180" s="281" t="s">
        <v>406</v>
      </c>
      <c r="C180" s="283" t="s">
        <v>234</v>
      </c>
      <c r="D180" s="211" t="s">
        <v>399</v>
      </c>
      <c r="E180" s="283" t="s">
        <v>145</v>
      </c>
      <c r="F180" s="285" t="s">
        <v>98</v>
      </c>
      <c r="G180" s="285">
        <v>1</v>
      </c>
      <c r="H180" s="281" t="s">
        <v>301</v>
      </c>
      <c r="I180" s="281" t="s">
        <v>85</v>
      </c>
      <c r="J180" s="281" t="s">
        <v>85</v>
      </c>
      <c r="K180" s="357" t="s">
        <v>613</v>
      </c>
      <c r="L180" s="257">
        <v>734.1</v>
      </c>
      <c r="M180" s="85">
        <v>0</v>
      </c>
      <c r="N180" s="85">
        <v>0</v>
      </c>
      <c r="O180" s="213"/>
      <c r="P180" s="132"/>
      <c r="Q180" s="132"/>
    </row>
    <row r="181" spans="1:17" s="25" customFormat="1" ht="21" customHeight="1" x14ac:dyDescent="0.25">
      <c r="A181" s="282"/>
      <c r="B181" s="282"/>
      <c r="C181" s="284"/>
      <c r="D181" s="211" t="s">
        <v>514</v>
      </c>
      <c r="E181" s="284"/>
      <c r="F181" s="286"/>
      <c r="G181" s="286"/>
      <c r="H181" s="282"/>
      <c r="I181" s="282"/>
      <c r="J181" s="282"/>
      <c r="K181" s="358"/>
      <c r="L181" s="257">
        <v>150</v>
      </c>
      <c r="M181" s="85">
        <v>0</v>
      </c>
      <c r="N181" s="85">
        <v>0</v>
      </c>
      <c r="O181" s="213"/>
      <c r="P181" s="132"/>
      <c r="Q181" s="132"/>
    </row>
    <row r="182" spans="1:17" s="25" customFormat="1" ht="21" customHeight="1" x14ac:dyDescent="0.25">
      <c r="A182" s="234" t="s">
        <v>58</v>
      </c>
      <c r="B182" s="234" t="s">
        <v>406</v>
      </c>
      <c r="C182" s="236" t="s">
        <v>597</v>
      </c>
      <c r="D182" s="211" t="s">
        <v>514</v>
      </c>
      <c r="E182" s="236" t="s">
        <v>145</v>
      </c>
      <c r="F182" s="238" t="s">
        <v>98</v>
      </c>
      <c r="G182" s="238">
        <v>1</v>
      </c>
      <c r="H182" s="234" t="s">
        <v>301</v>
      </c>
      <c r="I182" s="234" t="s">
        <v>85</v>
      </c>
      <c r="J182" s="234" t="s">
        <v>85</v>
      </c>
      <c r="K182" s="245" t="s">
        <v>613</v>
      </c>
      <c r="L182" s="257">
        <v>250</v>
      </c>
      <c r="M182" s="85">
        <v>0</v>
      </c>
      <c r="N182" s="85">
        <v>0</v>
      </c>
      <c r="O182" s="213"/>
      <c r="P182" s="132"/>
      <c r="Q182" s="132"/>
    </row>
    <row r="183" spans="1:17" s="25" customFormat="1" ht="30" customHeight="1" x14ac:dyDescent="0.25">
      <c r="A183" s="281" t="s">
        <v>58</v>
      </c>
      <c r="B183" s="281" t="s">
        <v>406</v>
      </c>
      <c r="C183" s="283" t="s">
        <v>128</v>
      </c>
      <c r="D183" s="211" t="s">
        <v>400</v>
      </c>
      <c r="E183" s="283" t="s">
        <v>145</v>
      </c>
      <c r="F183" s="285" t="s">
        <v>98</v>
      </c>
      <c r="G183" s="285">
        <v>1</v>
      </c>
      <c r="H183" s="281" t="s">
        <v>301</v>
      </c>
      <c r="I183" s="281" t="s">
        <v>85</v>
      </c>
      <c r="J183" s="281" t="s">
        <v>85</v>
      </c>
      <c r="K183" s="252" t="s">
        <v>613</v>
      </c>
      <c r="L183" s="257">
        <v>3897.42</v>
      </c>
      <c r="M183" s="85">
        <v>0</v>
      </c>
      <c r="N183" s="85">
        <v>0</v>
      </c>
      <c r="O183" s="213"/>
      <c r="P183" s="132"/>
      <c r="Q183" s="132"/>
    </row>
    <row r="184" spans="1:17" s="25" customFormat="1" ht="16.5" customHeight="1" x14ac:dyDescent="0.25">
      <c r="A184" s="282"/>
      <c r="B184" s="282"/>
      <c r="C184" s="284"/>
      <c r="D184" s="211" t="s">
        <v>514</v>
      </c>
      <c r="E184" s="284"/>
      <c r="F184" s="286"/>
      <c r="G184" s="286"/>
      <c r="H184" s="282"/>
      <c r="I184" s="282"/>
      <c r="J184" s="282"/>
      <c r="K184" s="252" t="s">
        <v>613</v>
      </c>
      <c r="L184" s="257">
        <v>203.61</v>
      </c>
      <c r="M184" s="85">
        <v>0</v>
      </c>
      <c r="N184" s="85">
        <v>0</v>
      </c>
      <c r="O184" s="213"/>
      <c r="P184" s="132"/>
      <c r="Q184" s="132"/>
    </row>
    <row r="185" spans="1:17" s="25" customFormat="1" ht="18.75" customHeight="1" x14ac:dyDescent="0.25">
      <c r="A185" s="281" t="s">
        <v>58</v>
      </c>
      <c r="B185" s="281" t="s">
        <v>406</v>
      </c>
      <c r="C185" s="283" t="s">
        <v>401</v>
      </c>
      <c r="D185" s="211" t="s">
        <v>398</v>
      </c>
      <c r="E185" s="283" t="s">
        <v>145</v>
      </c>
      <c r="F185" s="285" t="s">
        <v>98</v>
      </c>
      <c r="G185" s="285">
        <v>1</v>
      </c>
      <c r="H185" s="281" t="s">
        <v>301</v>
      </c>
      <c r="I185" s="281" t="s">
        <v>85</v>
      </c>
      <c r="J185" s="281" t="s">
        <v>85</v>
      </c>
      <c r="K185" s="252" t="s">
        <v>613</v>
      </c>
      <c r="L185" s="257">
        <v>1765.16</v>
      </c>
      <c r="M185" s="85">
        <v>0</v>
      </c>
      <c r="N185" s="85">
        <v>0</v>
      </c>
      <c r="O185" s="213"/>
      <c r="P185" s="132"/>
      <c r="Q185" s="132"/>
    </row>
    <row r="186" spans="1:17" s="25" customFormat="1" ht="18.75" customHeight="1" x14ac:dyDescent="0.25">
      <c r="A186" s="282"/>
      <c r="B186" s="282"/>
      <c r="C186" s="284"/>
      <c r="D186" s="211" t="s">
        <v>514</v>
      </c>
      <c r="E186" s="284"/>
      <c r="F186" s="286"/>
      <c r="G186" s="286"/>
      <c r="H186" s="282"/>
      <c r="I186" s="282"/>
      <c r="J186" s="282"/>
      <c r="K186" s="84" t="s">
        <v>613</v>
      </c>
      <c r="L186" s="257">
        <v>259.63</v>
      </c>
      <c r="M186" s="85">
        <v>0</v>
      </c>
      <c r="N186" s="85">
        <v>0</v>
      </c>
      <c r="O186" s="213"/>
      <c r="P186" s="132"/>
      <c r="Q186" s="132"/>
    </row>
    <row r="187" spans="1:17" s="25" customFormat="1" ht="19.5" customHeight="1" x14ac:dyDescent="0.25">
      <c r="A187" s="88" t="s">
        <v>58</v>
      </c>
      <c r="B187" s="88" t="s">
        <v>406</v>
      </c>
      <c r="C187" s="82" t="s">
        <v>409</v>
      </c>
      <c r="D187" s="211" t="s">
        <v>514</v>
      </c>
      <c r="E187" s="186" t="s">
        <v>145</v>
      </c>
      <c r="F187" s="189" t="s">
        <v>98</v>
      </c>
      <c r="G187" s="189">
        <v>1</v>
      </c>
      <c r="H187" s="184" t="s">
        <v>301</v>
      </c>
      <c r="I187" s="88" t="s">
        <v>85</v>
      </c>
      <c r="J187" s="88" t="s">
        <v>85</v>
      </c>
      <c r="K187" s="253" t="s">
        <v>613</v>
      </c>
      <c r="L187" s="257">
        <v>203.29</v>
      </c>
      <c r="M187" s="85">
        <v>0</v>
      </c>
      <c r="N187" s="85">
        <v>0</v>
      </c>
      <c r="O187" s="213"/>
      <c r="P187" s="132"/>
      <c r="Q187" s="132"/>
    </row>
    <row r="188" spans="1:17" s="25" customFormat="1" ht="19.5" customHeight="1" x14ac:dyDescent="0.25">
      <c r="A188" s="88" t="s">
        <v>58</v>
      </c>
      <c r="B188" s="88" t="s">
        <v>406</v>
      </c>
      <c r="C188" s="82" t="s">
        <v>409</v>
      </c>
      <c r="D188" s="211" t="s">
        <v>514</v>
      </c>
      <c r="E188" s="237" t="s">
        <v>145</v>
      </c>
      <c r="F188" s="239" t="s">
        <v>98</v>
      </c>
      <c r="G188" s="239">
        <v>1</v>
      </c>
      <c r="H188" s="235" t="s">
        <v>301</v>
      </c>
      <c r="I188" s="88" t="s">
        <v>85</v>
      </c>
      <c r="J188" s="88" t="s">
        <v>85</v>
      </c>
      <c r="K188" s="253" t="s">
        <v>613</v>
      </c>
      <c r="L188" s="257">
        <v>130</v>
      </c>
      <c r="M188" s="85">
        <v>0</v>
      </c>
      <c r="N188" s="85">
        <v>0</v>
      </c>
      <c r="O188" s="213"/>
      <c r="P188" s="132"/>
      <c r="Q188" s="132"/>
    </row>
    <row r="189" spans="1:17" s="25" customFormat="1" ht="31.5" customHeight="1" x14ac:dyDescent="0.25">
      <c r="A189" s="281" t="s">
        <v>58</v>
      </c>
      <c r="B189" s="281" t="s">
        <v>406</v>
      </c>
      <c r="C189" s="283" t="s">
        <v>129</v>
      </c>
      <c r="D189" s="209" t="s">
        <v>402</v>
      </c>
      <c r="E189" s="283" t="s">
        <v>145</v>
      </c>
      <c r="F189" s="285" t="s">
        <v>98</v>
      </c>
      <c r="G189" s="285">
        <v>1</v>
      </c>
      <c r="H189" s="281" t="s">
        <v>301</v>
      </c>
      <c r="I189" s="281" t="s">
        <v>85</v>
      </c>
      <c r="J189" s="281" t="s">
        <v>85</v>
      </c>
      <c r="K189" s="357" t="s">
        <v>613</v>
      </c>
      <c r="L189" s="91">
        <v>6425.61</v>
      </c>
      <c r="M189" s="85">
        <v>0</v>
      </c>
      <c r="N189" s="85">
        <v>0</v>
      </c>
      <c r="O189" s="213"/>
      <c r="P189" s="132"/>
      <c r="Q189" s="132"/>
    </row>
    <row r="190" spans="1:17" s="25" customFormat="1" ht="30.75" customHeight="1" x14ac:dyDescent="0.25">
      <c r="A190" s="282"/>
      <c r="B190" s="282"/>
      <c r="C190" s="284"/>
      <c r="D190" s="199" t="s">
        <v>598</v>
      </c>
      <c r="E190" s="284"/>
      <c r="F190" s="286"/>
      <c r="G190" s="286"/>
      <c r="H190" s="282"/>
      <c r="I190" s="282"/>
      <c r="J190" s="282"/>
      <c r="K190" s="358"/>
      <c r="L190" s="91">
        <v>326.77999999999997</v>
      </c>
      <c r="M190" s="85">
        <v>0</v>
      </c>
      <c r="N190" s="85">
        <v>0</v>
      </c>
      <c r="O190" s="213"/>
      <c r="P190" s="132"/>
      <c r="Q190" s="132"/>
    </row>
    <row r="191" spans="1:17" s="25" customFormat="1" ht="19.5" customHeight="1" x14ac:dyDescent="0.25">
      <c r="A191" s="281" t="s">
        <v>58</v>
      </c>
      <c r="B191" s="281" t="s">
        <v>406</v>
      </c>
      <c r="C191" s="283" t="s">
        <v>109</v>
      </c>
      <c r="D191" s="211" t="s">
        <v>398</v>
      </c>
      <c r="E191" s="283" t="s">
        <v>145</v>
      </c>
      <c r="F191" s="285" t="s">
        <v>98</v>
      </c>
      <c r="G191" s="285">
        <v>1</v>
      </c>
      <c r="H191" s="281" t="s">
        <v>301</v>
      </c>
      <c r="I191" s="281" t="s">
        <v>85</v>
      </c>
      <c r="J191" s="281" t="s">
        <v>85</v>
      </c>
      <c r="K191" s="252" t="s">
        <v>613</v>
      </c>
      <c r="L191" s="91">
        <v>1443.28</v>
      </c>
      <c r="M191" s="85">
        <v>0</v>
      </c>
      <c r="N191" s="85">
        <v>0</v>
      </c>
      <c r="O191" s="213"/>
      <c r="P191" s="132"/>
      <c r="Q191" s="132"/>
    </row>
    <row r="192" spans="1:17" s="25" customFormat="1" ht="33.75" customHeight="1" x14ac:dyDescent="0.25">
      <c r="A192" s="282"/>
      <c r="B192" s="282"/>
      <c r="C192" s="284"/>
      <c r="D192" s="211" t="s">
        <v>579</v>
      </c>
      <c r="E192" s="284"/>
      <c r="F192" s="286"/>
      <c r="G192" s="286"/>
      <c r="H192" s="282"/>
      <c r="I192" s="282"/>
      <c r="J192" s="282"/>
      <c r="K192" s="252" t="s">
        <v>613</v>
      </c>
      <c r="L192" s="91">
        <v>305.08999999999997</v>
      </c>
      <c r="M192" s="85">
        <v>0</v>
      </c>
      <c r="N192" s="85">
        <v>0</v>
      </c>
      <c r="O192" s="213"/>
      <c r="P192" s="132"/>
      <c r="Q192" s="132"/>
    </row>
    <row r="193" spans="1:17" s="25" customFormat="1" ht="19.5" customHeight="1" x14ac:dyDescent="0.25">
      <c r="A193" s="281" t="s">
        <v>58</v>
      </c>
      <c r="B193" s="281" t="s">
        <v>406</v>
      </c>
      <c r="C193" s="283" t="s">
        <v>281</v>
      </c>
      <c r="D193" s="211" t="s">
        <v>395</v>
      </c>
      <c r="E193" s="283" t="s">
        <v>145</v>
      </c>
      <c r="F193" s="285" t="s">
        <v>98</v>
      </c>
      <c r="G193" s="285">
        <v>1</v>
      </c>
      <c r="H193" s="281" t="s">
        <v>301</v>
      </c>
      <c r="I193" s="281" t="s">
        <v>85</v>
      </c>
      <c r="J193" s="281" t="s">
        <v>85</v>
      </c>
      <c r="K193" s="252" t="s">
        <v>613</v>
      </c>
      <c r="L193" s="91">
        <v>893.28</v>
      </c>
      <c r="M193" s="85">
        <v>0</v>
      </c>
      <c r="N193" s="85">
        <v>0</v>
      </c>
      <c r="O193" s="213"/>
      <c r="P193" s="132"/>
      <c r="Q193" s="132"/>
    </row>
    <row r="194" spans="1:17" s="25" customFormat="1" ht="19.5" customHeight="1" x14ac:dyDescent="0.25">
      <c r="A194" s="282"/>
      <c r="B194" s="282"/>
      <c r="C194" s="284"/>
      <c r="D194" s="211" t="s">
        <v>514</v>
      </c>
      <c r="E194" s="284"/>
      <c r="F194" s="286"/>
      <c r="G194" s="286"/>
      <c r="H194" s="282"/>
      <c r="I194" s="282"/>
      <c r="J194" s="282"/>
      <c r="K194" s="252" t="s">
        <v>613</v>
      </c>
      <c r="L194" s="91">
        <v>256.85000000000002</v>
      </c>
      <c r="M194" s="85">
        <v>0</v>
      </c>
      <c r="N194" s="85">
        <v>0</v>
      </c>
      <c r="O194" s="213"/>
      <c r="P194" s="132"/>
      <c r="Q194" s="132"/>
    </row>
    <row r="195" spans="1:17" s="25" customFormat="1" ht="18.75" customHeight="1" x14ac:dyDescent="0.25">
      <c r="A195" s="281" t="s">
        <v>58</v>
      </c>
      <c r="B195" s="281" t="s">
        <v>406</v>
      </c>
      <c r="C195" s="283" t="s">
        <v>291</v>
      </c>
      <c r="D195" s="211" t="s">
        <v>395</v>
      </c>
      <c r="E195" s="283" t="s">
        <v>145</v>
      </c>
      <c r="F195" s="285" t="s">
        <v>98</v>
      </c>
      <c r="G195" s="285">
        <v>1</v>
      </c>
      <c r="H195" s="281" t="s">
        <v>301</v>
      </c>
      <c r="I195" s="281" t="s">
        <v>85</v>
      </c>
      <c r="J195" s="281" t="s">
        <v>85</v>
      </c>
      <c r="K195" s="252" t="s">
        <v>613</v>
      </c>
      <c r="L195" s="91">
        <v>574.29999999999995</v>
      </c>
      <c r="M195" s="85">
        <v>0</v>
      </c>
      <c r="N195" s="85">
        <v>0</v>
      </c>
      <c r="O195" s="213"/>
      <c r="P195" s="132"/>
      <c r="Q195" s="132"/>
    </row>
    <row r="196" spans="1:17" s="25" customFormat="1" ht="36.75" customHeight="1" x14ac:dyDescent="0.25">
      <c r="A196" s="282"/>
      <c r="B196" s="282"/>
      <c r="C196" s="284"/>
      <c r="D196" s="211" t="s">
        <v>599</v>
      </c>
      <c r="E196" s="284"/>
      <c r="F196" s="286"/>
      <c r="G196" s="286"/>
      <c r="H196" s="282"/>
      <c r="I196" s="282"/>
      <c r="J196" s="282"/>
      <c r="K196" s="252" t="s">
        <v>613</v>
      </c>
      <c r="L196" s="91">
        <v>456.85</v>
      </c>
      <c r="M196" s="85">
        <v>0</v>
      </c>
      <c r="N196" s="85">
        <v>0</v>
      </c>
      <c r="O196" s="213"/>
      <c r="P196" s="132"/>
      <c r="Q196" s="132"/>
    </row>
    <row r="197" spans="1:17" s="25" customFormat="1" ht="20.45" customHeight="1" x14ac:dyDescent="0.25">
      <c r="A197" s="281" t="s">
        <v>58</v>
      </c>
      <c r="B197" s="281" t="s">
        <v>406</v>
      </c>
      <c r="C197" s="283" t="s">
        <v>110</v>
      </c>
      <c r="D197" s="197" t="s">
        <v>397</v>
      </c>
      <c r="E197" s="283" t="s">
        <v>145</v>
      </c>
      <c r="F197" s="285" t="s">
        <v>98</v>
      </c>
      <c r="G197" s="285">
        <v>1</v>
      </c>
      <c r="H197" s="281" t="s">
        <v>301</v>
      </c>
      <c r="I197" s="281" t="s">
        <v>85</v>
      </c>
      <c r="J197" s="281" t="s">
        <v>85</v>
      </c>
      <c r="K197" s="248" t="s">
        <v>613</v>
      </c>
      <c r="L197" s="91">
        <v>1800</v>
      </c>
      <c r="M197" s="85">
        <v>0</v>
      </c>
      <c r="N197" s="85">
        <v>0</v>
      </c>
      <c r="O197" s="213"/>
      <c r="P197" s="132"/>
      <c r="Q197" s="132"/>
    </row>
    <row r="198" spans="1:17" s="25" customFormat="1" ht="19.5" customHeight="1" x14ac:dyDescent="0.25">
      <c r="A198" s="282"/>
      <c r="B198" s="282"/>
      <c r="C198" s="284"/>
      <c r="D198" s="197" t="s">
        <v>514</v>
      </c>
      <c r="E198" s="284"/>
      <c r="F198" s="286"/>
      <c r="G198" s="286"/>
      <c r="H198" s="282"/>
      <c r="I198" s="282"/>
      <c r="J198" s="282"/>
      <c r="K198" s="248" t="s">
        <v>613</v>
      </c>
      <c r="L198" s="91">
        <v>147</v>
      </c>
      <c r="M198" s="85">
        <v>0</v>
      </c>
      <c r="N198" s="85">
        <v>0</v>
      </c>
      <c r="O198" s="213"/>
      <c r="P198" s="132"/>
      <c r="Q198" s="132"/>
    </row>
    <row r="199" spans="1:17" s="25" customFormat="1" ht="17.25" customHeight="1" x14ac:dyDescent="0.25">
      <c r="A199" s="281" t="s">
        <v>58</v>
      </c>
      <c r="B199" s="281" t="s">
        <v>406</v>
      </c>
      <c r="C199" s="283" t="s">
        <v>278</v>
      </c>
      <c r="D199" s="199" t="s">
        <v>390</v>
      </c>
      <c r="E199" s="283" t="s">
        <v>145</v>
      </c>
      <c r="F199" s="285" t="s">
        <v>98</v>
      </c>
      <c r="G199" s="285">
        <v>1</v>
      </c>
      <c r="H199" s="281" t="s">
        <v>301</v>
      </c>
      <c r="I199" s="281" t="s">
        <v>85</v>
      </c>
      <c r="J199" s="281" t="s">
        <v>85</v>
      </c>
      <c r="K199" s="252" t="s">
        <v>613</v>
      </c>
      <c r="L199" s="91">
        <v>906.19</v>
      </c>
      <c r="M199" s="85">
        <v>0</v>
      </c>
      <c r="N199" s="85">
        <v>0</v>
      </c>
      <c r="O199" s="213"/>
      <c r="P199" s="132"/>
      <c r="Q199" s="132"/>
    </row>
    <row r="200" spans="1:17" s="25" customFormat="1" ht="17.25" customHeight="1" x14ac:dyDescent="0.25">
      <c r="A200" s="282"/>
      <c r="B200" s="282"/>
      <c r="C200" s="284"/>
      <c r="D200" s="236" t="s">
        <v>514</v>
      </c>
      <c r="E200" s="284"/>
      <c r="F200" s="286"/>
      <c r="G200" s="286"/>
      <c r="H200" s="282"/>
      <c r="I200" s="282"/>
      <c r="J200" s="282"/>
      <c r="K200" s="252" t="s">
        <v>613</v>
      </c>
      <c r="L200" s="91">
        <v>150</v>
      </c>
      <c r="M200" s="85">
        <v>0</v>
      </c>
      <c r="N200" s="85">
        <v>0</v>
      </c>
      <c r="O200" s="213"/>
      <c r="P200" s="132"/>
      <c r="Q200" s="132"/>
    </row>
    <row r="201" spans="1:17" s="25" customFormat="1" ht="17.25" customHeight="1" x14ac:dyDescent="0.25">
      <c r="A201" s="281" t="s">
        <v>58</v>
      </c>
      <c r="B201" s="281" t="s">
        <v>406</v>
      </c>
      <c r="C201" s="283" t="s">
        <v>403</v>
      </c>
      <c r="D201" s="199" t="s">
        <v>395</v>
      </c>
      <c r="E201" s="283" t="s">
        <v>145</v>
      </c>
      <c r="F201" s="285" t="s">
        <v>98</v>
      </c>
      <c r="G201" s="285">
        <v>1</v>
      </c>
      <c r="H201" s="281" t="s">
        <v>301</v>
      </c>
      <c r="I201" s="281" t="s">
        <v>85</v>
      </c>
      <c r="J201" s="281" t="s">
        <v>85</v>
      </c>
      <c r="K201" s="252" t="s">
        <v>613</v>
      </c>
      <c r="L201" s="91">
        <v>680</v>
      </c>
      <c r="M201" s="85">
        <v>0</v>
      </c>
      <c r="N201" s="85">
        <v>0</v>
      </c>
      <c r="O201" s="213"/>
      <c r="P201" s="132"/>
      <c r="Q201" s="132"/>
    </row>
    <row r="202" spans="1:17" s="25" customFormat="1" ht="17.25" customHeight="1" x14ac:dyDescent="0.25">
      <c r="A202" s="282"/>
      <c r="B202" s="282"/>
      <c r="C202" s="284"/>
      <c r="D202" s="236" t="s">
        <v>514</v>
      </c>
      <c r="E202" s="284"/>
      <c r="F202" s="286"/>
      <c r="G202" s="286"/>
      <c r="H202" s="282"/>
      <c r="I202" s="282"/>
      <c r="J202" s="282"/>
      <c r="K202" s="252" t="s">
        <v>613</v>
      </c>
      <c r="L202" s="91">
        <v>149.44</v>
      </c>
      <c r="M202" s="85">
        <v>0</v>
      </c>
      <c r="N202" s="85">
        <v>0</v>
      </c>
      <c r="O202" s="213"/>
      <c r="P202" s="132"/>
      <c r="Q202" s="132"/>
    </row>
    <row r="203" spans="1:17" s="25" customFormat="1" ht="16.5" customHeight="1" x14ac:dyDescent="0.25">
      <c r="A203" s="281" t="s">
        <v>58</v>
      </c>
      <c r="B203" s="281" t="s">
        <v>406</v>
      </c>
      <c r="C203" s="283" t="s">
        <v>279</v>
      </c>
      <c r="D203" s="199" t="s">
        <v>237</v>
      </c>
      <c r="E203" s="283" t="s">
        <v>145</v>
      </c>
      <c r="F203" s="285" t="s">
        <v>98</v>
      </c>
      <c r="G203" s="285">
        <v>1</v>
      </c>
      <c r="H203" s="281" t="s">
        <v>301</v>
      </c>
      <c r="I203" s="281" t="s">
        <v>85</v>
      </c>
      <c r="J203" s="281" t="s">
        <v>85</v>
      </c>
      <c r="K203" s="252" t="s">
        <v>613</v>
      </c>
      <c r="L203" s="91">
        <v>723.44</v>
      </c>
      <c r="M203" s="85">
        <v>0</v>
      </c>
      <c r="N203" s="85">
        <v>0</v>
      </c>
      <c r="O203" s="213"/>
      <c r="P203" s="132"/>
      <c r="Q203" s="132"/>
    </row>
    <row r="204" spans="1:17" s="25" customFormat="1" ht="16.5" customHeight="1" x14ac:dyDescent="0.25">
      <c r="A204" s="282"/>
      <c r="B204" s="282"/>
      <c r="C204" s="284"/>
      <c r="D204" s="236" t="s">
        <v>514</v>
      </c>
      <c r="E204" s="284"/>
      <c r="F204" s="286"/>
      <c r="G204" s="286"/>
      <c r="H204" s="282"/>
      <c r="I204" s="282"/>
      <c r="J204" s="282"/>
      <c r="K204" s="252" t="s">
        <v>613</v>
      </c>
      <c r="L204" s="91">
        <v>58.36</v>
      </c>
      <c r="M204" s="85">
        <v>0</v>
      </c>
      <c r="N204" s="85">
        <v>0</v>
      </c>
      <c r="O204" s="213"/>
      <c r="P204" s="132"/>
      <c r="Q204" s="132"/>
    </row>
    <row r="205" spans="1:17" s="25" customFormat="1" ht="17.25" customHeight="1" x14ac:dyDescent="0.25">
      <c r="A205" s="281" t="s">
        <v>58</v>
      </c>
      <c r="B205" s="281" t="s">
        <v>406</v>
      </c>
      <c r="C205" s="283" t="s">
        <v>235</v>
      </c>
      <c r="D205" s="199" t="s">
        <v>395</v>
      </c>
      <c r="E205" s="283" t="s">
        <v>145</v>
      </c>
      <c r="F205" s="285" t="s">
        <v>98</v>
      </c>
      <c r="G205" s="285">
        <v>1</v>
      </c>
      <c r="H205" s="281" t="s">
        <v>301</v>
      </c>
      <c r="I205" s="281" t="s">
        <v>85</v>
      </c>
      <c r="J205" s="281" t="s">
        <v>85</v>
      </c>
      <c r="K205" s="357" t="s">
        <v>613</v>
      </c>
      <c r="L205" s="91">
        <v>933.49</v>
      </c>
      <c r="M205" s="85">
        <v>0</v>
      </c>
      <c r="N205" s="85">
        <v>0</v>
      </c>
      <c r="O205" s="213"/>
      <c r="P205" s="132"/>
      <c r="Q205" s="132"/>
    </row>
    <row r="206" spans="1:17" s="25" customFormat="1" ht="29.25" customHeight="1" x14ac:dyDescent="0.25">
      <c r="A206" s="282"/>
      <c r="B206" s="282"/>
      <c r="C206" s="284"/>
      <c r="D206" s="199" t="s">
        <v>583</v>
      </c>
      <c r="E206" s="284"/>
      <c r="F206" s="286"/>
      <c r="G206" s="286"/>
      <c r="H206" s="282"/>
      <c r="I206" s="282"/>
      <c r="J206" s="282"/>
      <c r="K206" s="358"/>
      <c r="L206" s="91">
        <v>343.9</v>
      </c>
      <c r="M206" s="85">
        <v>0</v>
      </c>
      <c r="N206" s="85">
        <v>0</v>
      </c>
      <c r="O206" s="213"/>
      <c r="P206" s="132"/>
      <c r="Q206" s="132"/>
    </row>
    <row r="207" spans="1:17" s="25" customFormat="1" ht="19.5" customHeight="1" x14ac:dyDescent="0.25">
      <c r="A207" s="235" t="s">
        <v>58</v>
      </c>
      <c r="B207" s="235" t="s">
        <v>406</v>
      </c>
      <c r="C207" s="236" t="s">
        <v>600</v>
      </c>
      <c r="D207" s="236" t="s">
        <v>514</v>
      </c>
      <c r="E207" s="237" t="s">
        <v>145</v>
      </c>
      <c r="F207" s="239" t="s">
        <v>98</v>
      </c>
      <c r="G207" s="239">
        <v>1</v>
      </c>
      <c r="H207" s="235" t="s">
        <v>301</v>
      </c>
      <c r="I207" s="235" t="s">
        <v>85</v>
      </c>
      <c r="J207" s="235" t="s">
        <v>85</v>
      </c>
      <c r="K207" s="253" t="s">
        <v>613</v>
      </c>
      <c r="L207" s="91">
        <v>198.6</v>
      </c>
      <c r="M207" s="85">
        <v>0</v>
      </c>
      <c r="N207" s="85">
        <v>0</v>
      </c>
      <c r="O207" s="213"/>
      <c r="P207" s="132"/>
      <c r="Q207" s="132"/>
    </row>
    <row r="208" spans="1:17" s="25" customFormat="1" ht="21" customHeight="1" x14ac:dyDescent="0.25">
      <c r="A208" s="88" t="s">
        <v>58</v>
      </c>
      <c r="B208" s="88" t="s">
        <v>406</v>
      </c>
      <c r="C208" s="82" t="s">
        <v>114</v>
      </c>
      <c r="D208" s="93" t="s">
        <v>222</v>
      </c>
      <c r="E208" s="86" t="s">
        <v>145</v>
      </c>
      <c r="F208" s="83" t="s">
        <v>98</v>
      </c>
      <c r="G208" s="83" t="s">
        <v>85</v>
      </c>
      <c r="H208" s="88" t="s">
        <v>301</v>
      </c>
      <c r="I208" s="88" t="s">
        <v>85</v>
      </c>
      <c r="J208" s="88" t="s">
        <v>85</v>
      </c>
      <c r="K208" s="94" t="s">
        <v>613</v>
      </c>
      <c r="L208" s="85">
        <v>12630.850000000024</v>
      </c>
      <c r="M208" s="85">
        <v>0</v>
      </c>
      <c r="N208" s="85">
        <v>0</v>
      </c>
      <c r="O208" s="213"/>
      <c r="P208" s="132"/>
      <c r="Q208" s="132"/>
    </row>
    <row r="209" spans="1:16" s="264" customFormat="1" ht="25.5" x14ac:dyDescent="0.25">
      <c r="A209" s="258" t="s">
        <v>58</v>
      </c>
      <c r="B209" s="258" t="s">
        <v>406</v>
      </c>
      <c r="C209" s="267" t="s">
        <v>114</v>
      </c>
      <c r="D209" s="268" t="s">
        <v>638</v>
      </c>
      <c r="E209" s="225" t="s">
        <v>145</v>
      </c>
      <c r="F209" s="269" t="s">
        <v>98</v>
      </c>
      <c r="G209" s="269">
        <v>0</v>
      </c>
      <c r="H209" s="258" t="s">
        <v>301</v>
      </c>
      <c r="I209" s="258" t="s">
        <v>542</v>
      </c>
      <c r="J209" s="258" t="s">
        <v>542</v>
      </c>
      <c r="K209" s="270" t="s">
        <v>613</v>
      </c>
      <c r="L209" s="259">
        <v>0</v>
      </c>
      <c r="M209" s="259">
        <v>130601</v>
      </c>
      <c r="N209" s="259">
        <v>130601</v>
      </c>
      <c r="O209" s="271"/>
      <c r="P209" s="271"/>
    </row>
    <row r="211" spans="1:16" x14ac:dyDescent="0.25">
      <c r="B211" s="289"/>
      <c r="C211" s="289"/>
      <c r="D211" s="289"/>
      <c r="E211" s="289"/>
      <c r="F211" s="289"/>
      <c r="G211" s="289"/>
      <c r="H211" s="289"/>
      <c r="I211" s="289"/>
      <c r="J211" s="289"/>
      <c r="K211" s="289"/>
      <c r="L211" s="289"/>
      <c r="M211" s="289"/>
      <c r="N211" s="289"/>
    </row>
  </sheetData>
  <autoFilter ref="A9:R208"/>
  <mergeCells count="626">
    <mergeCell ref="H52:H55"/>
    <mergeCell ref="I52:I55"/>
    <mergeCell ref="J52:J55"/>
    <mergeCell ref="D52:D55"/>
    <mergeCell ref="N71:N72"/>
    <mergeCell ref="J67:J68"/>
    <mergeCell ref="J69:J70"/>
    <mergeCell ref="E67:E68"/>
    <mergeCell ref="E69:E70"/>
    <mergeCell ref="F67:F68"/>
    <mergeCell ref="F69:F70"/>
    <mergeCell ref="G67:G68"/>
    <mergeCell ref="G69:G70"/>
    <mergeCell ref="H67:H70"/>
    <mergeCell ref="I67:I68"/>
    <mergeCell ref="I69:I70"/>
    <mergeCell ref="K71:K72"/>
    <mergeCell ref="L71:L72"/>
    <mergeCell ref="M71:M72"/>
    <mergeCell ref="H37:H40"/>
    <mergeCell ref="I37:I40"/>
    <mergeCell ref="J47:J50"/>
    <mergeCell ref="A42:A45"/>
    <mergeCell ref="B42:B45"/>
    <mergeCell ref="C42:C45"/>
    <mergeCell ref="D42:D45"/>
    <mergeCell ref="E42:E45"/>
    <mergeCell ref="F42:F45"/>
    <mergeCell ref="G42:G45"/>
    <mergeCell ref="H42:H45"/>
    <mergeCell ref="I42:I45"/>
    <mergeCell ref="J42:J45"/>
    <mergeCell ref="D47:D50"/>
    <mergeCell ref="A47:A50"/>
    <mergeCell ref="B47:B50"/>
    <mergeCell ref="C47:C50"/>
    <mergeCell ref="E47:E50"/>
    <mergeCell ref="F47:F50"/>
    <mergeCell ref="G47:G50"/>
    <mergeCell ref="H47:H50"/>
    <mergeCell ref="I47:I50"/>
    <mergeCell ref="J37:J40"/>
    <mergeCell ref="J21:J24"/>
    <mergeCell ref="A26:A29"/>
    <mergeCell ref="B26:B29"/>
    <mergeCell ref="C26:C29"/>
    <mergeCell ref="D26:D29"/>
    <mergeCell ref="E26:E29"/>
    <mergeCell ref="F26:F29"/>
    <mergeCell ref="G26:G29"/>
    <mergeCell ref="H26:H29"/>
    <mergeCell ref="I26:I29"/>
    <mergeCell ref="J26:J29"/>
    <mergeCell ref="A21:A24"/>
    <mergeCell ref="B21:B24"/>
    <mergeCell ref="C21:C24"/>
    <mergeCell ref="K205:K206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  <mergeCell ref="A14:A17"/>
    <mergeCell ref="B14:B17"/>
    <mergeCell ref="C14:C17"/>
    <mergeCell ref="D14:D17"/>
    <mergeCell ref="E14:E17"/>
    <mergeCell ref="F14:F17"/>
    <mergeCell ref="G14:G17"/>
    <mergeCell ref="D21:D24"/>
    <mergeCell ref="E21:E24"/>
    <mergeCell ref="F21:F24"/>
    <mergeCell ref="G21:G24"/>
    <mergeCell ref="H21:H24"/>
    <mergeCell ref="I21:I24"/>
    <mergeCell ref="H205:H206"/>
    <mergeCell ref="I205:I206"/>
    <mergeCell ref="J205:J206"/>
    <mergeCell ref="C113:C114"/>
    <mergeCell ref="E113:E114"/>
    <mergeCell ref="F113:F114"/>
    <mergeCell ref="G113:G114"/>
    <mergeCell ref="H113:H114"/>
    <mergeCell ref="I113:I114"/>
    <mergeCell ref="J113:J114"/>
    <mergeCell ref="E197:E198"/>
    <mergeCell ref="F197:F198"/>
    <mergeCell ref="G197:G198"/>
    <mergeCell ref="H197:H198"/>
    <mergeCell ref="I197:I198"/>
    <mergeCell ref="J197:J198"/>
    <mergeCell ref="F142:F143"/>
    <mergeCell ref="G142:G143"/>
    <mergeCell ref="H142:H143"/>
    <mergeCell ref="I142:I143"/>
    <mergeCell ref="J142:J143"/>
    <mergeCell ref="F183:F184"/>
    <mergeCell ref="G183:G184"/>
    <mergeCell ref="H183:H184"/>
    <mergeCell ref="A205:A206"/>
    <mergeCell ref="B205:B206"/>
    <mergeCell ref="C205:C206"/>
    <mergeCell ref="E205:E206"/>
    <mergeCell ref="F205:F206"/>
    <mergeCell ref="G205:G206"/>
    <mergeCell ref="A108:A109"/>
    <mergeCell ref="B108:B109"/>
    <mergeCell ref="A37:A40"/>
    <mergeCell ref="B37:B40"/>
    <mergeCell ref="C37:C40"/>
    <mergeCell ref="D37:D40"/>
    <mergeCell ref="E37:E40"/>
    <mergeCell ref="F37:F40"/>
    <mergeCell ref="G37:G40"/>
    <mergeCell ref="A52:A55"/>
    <mergeCell ref="B52:B55"/>
    <mergeCell ref="C52:C55"/>
    <mergeCell ref="E52:E55"/>
    <mergeCell ref="F52:F55"/>
    <mergeCell ref="G52:G55"/>
    <mergeCell ref="A197:A198"/>
    <mergeCell ref="B197:B198"/>
    <mergeCell ref="C197:C198"/>
    <mergeCell ref="K180:K181"/>
    <mergeCell ref="K189:K190"/>
    <mergeCell ref="A189:A190"/>
    <mergeCell ref="B189:B190"/>
    <mergeCell ref="C189:C190"/>
    <mergeCell ref="E189:E190"/>
    <mergeCell ref="F189:F190"/>
    <mergeCell ref="G189:G190"/>
    <mergeCell ref="H189:H190"/>
    <mergeCell ref="I189:I190"/>
    <mergeCell ref="J189:J190"/>
    <mergeCell ref="A180:A181"/>
    <mergeCell ref="B180:B181"/>
    <mergeCell ref="C180:C181"/>
    <mergeCell ref="E180:E181"/>
    <mergeCell ref="F180:F181"/>
    <mergeCell ref="G180:G181"/>
    <mergeCell ref="H180:H181"/>
    <mergeCell ref="I180:I181"/>
    <mergeCell ref="J180:J181"/>
    <mergeCell ref="A183:A184"/>
    <mergeCell ref="B183:B184"/>
    <mergeCell ref="C183:C184"/>
    <mergeCell ref="E183:E184"/>
    <mergeCell ref="K173:K174"/>
    <mergeCell ref="A173:A174"/>
    <mergeCell ref="B173:B174"/>
    <mergeCell ref="C173:C174"/>
    <mergeCell ref="E173:E174"/>
    <mergeCell ref="F173:F174"/>
    <mergeCell ref="G173:G174"/>
    <mergeCell ref="H173:H174"/>
    <mergeCell ref="I173:I174"/>
    <mergeCell ref="J173:J174"/>
    <mergeCell ref="K169:K170"/>
    <mergeCell ref="A171:A172"/>
    <mergeCell ref="B171:B172"/>
    <mergeCell ref="C171:C172"/>
    <mergeCell ref="E171:E172"/>
    <mergeCell ref="F171:F172"/>
    <mergeCell ref="G171:G172"/>
    <mergeCell ref="H171:H172"/>
    <mergeCell ref="I171:I172"/>
    <mergeCell ref="J171:J172"/>
    <mergeCell ref="K171:K172"/>
    <mergeCell ref="A169:A170"/>
    <mergeCell ref="B169:B170"/>
    <mergeCell ref="C169:C170"/>
    <mergeCell ref="E169:E170"/>
    <mergeCell ref="F169:F170"/>
    <mergeCell ref="G169:G170"/>
    <mergeCell ref="H169:H170"/>
    <mergeCell ref="I169:I170"/>
    <mergeCell ref="J169:J170"/>
    <mergeCell ref="K163:K164"/>
    <mergeCell ref="A166:A167"/>
    <mergeCell ref="B166:B167"/>
    <mergeCell ref="C166:C167"/>
    <mergeCell ref="E166:E167"/>
    <mergeCell ref="F166:F167"/>
    <mergeCell ref="G166:G167"/>
    <mergeCell ref="H166:H167"/>
    <mergeCell ref="I166:I167"/>
    <mergeCell ref="J166:J167"/>
    <mergeCell ref="K166:K167"/>
    <mergeCell ref="A163:A164"/>
    <mergeCell ref="B163:B164"/>
    <mergeCell ref="C163:C164"/>
    <mergeCell ref="E163:E164"/>
    <mergeCell ref="F163:F164"/>
    <mergeCell ref="G163:G164"/>
    <mergeCell ref="H163:H164"/>
    <mergeCell ref="I163:I164"/>
    <mergeCell ref="J163:J164"/>
    <mergeCell ref="K153:K154"/>
    <mergeCell ref="A155:A156"/>
    <mergeCell ref="B155:B156"/>
    <mergeCell ref="C155:C156"/>
    <mergeCell ref="E155:E156"/>
    <mergeCell ref="F155:F156"/>
    <mergeCell ref="G155:G156"/>
    <mergeCell ref="H155:H156"/>
    <mergeCell ref="I155:I156"/>
    <mergeCell ref="J155:J156"/>
    <mergeCell ref="K155:K156"/>
    <mergeCell ref="A153:A154"/>
    <mergeCell ref="B153:B154"/>
    <mergeCell ref="C153:C154"/>
    <mergeCell ref="E153:E154"/>
    <mergeCell ref="F153:F154"/>
    <mergeCell ref="G153:G154"/>
    <mergeCell ref="H153:H154"/>
    <mergeCell ref="I153:I154"/>
    <mergeCell ref="J153:J154"/>
    <mergeCell ref="K148:K149"/>
    <mergeCell ref="A150:A151"/>
    <mergeCell ref="B150:B151"/>
    <mergeCell ref="C150:C151"/>
    <mergeCell ref="E150:E151"/>
    <mergeCell ref="F150:F151"/>
    <mergeCell ref="G150:G151"/>
    <mergeCell ref="H150:H151"/>
    <mergeCell ref="I150:I151"/>
    <mergeCell ref="J150:J151"/>
    <mergeCell ref="K150:K151"/>
    <mergeCell ref="A148:A149"/>
    <mergeCell ref="B148:B149"/>
    <mergeCell ref="C148:C149"/>
    <mergeCell ref="E148:E149"/>
    <mergeCell ref="F148:F149"/>
    <mergeCell ref="G148:G149"/>
    <mergeCell ref="H148:H149"/>
    <mergeCell ref="I148:I149"/>
    <mergeCell ref="J148:J149"/>
    <mergeCell ref="K146:K147"/>
    <mergeCell ref="K140:K141"/>
    <mergeCell ref="A140:A141"/>
    <mergeCell ref="B140:B141"/>
    <mergeCell ref="C140:C141"/>
    <mergeCell ref="E140:E141"/>
    <mergeCell ref="F140:F141"/>
    <mergeCell ref="G140:G141"/>
    <mergeCell ref="H140:H141"/>
    <mergeCell ref="I140:I141"/>
    <mergeCell ref="J140:J141"/>
    <mergeCell ref="A146:A147"/>
    <mergeCell ref="B146:B147"/>
    <mergeCell ref="C146:C147"/>
    <mergeCell ref="E146:E147"/>
    <mergeCell ref="F146:F147"/>
    <mergeCell ref="G146:G147"/>
    <mergeCell ref="H146:H147"/>
    <mergeCell ref="I146:I147"/>
    <mergeCell ref="J146:J147"/>
    <mergeCell ref="A142:A143"/>
    <mergeCell ref="B142:B143"/>
    <mergeCell ref="C142:C143"/>
    <mergeCell ref="E142:E143"/>
    <mergeCell ref="K110:K111"/>
    <mergeCell ref="K113:K114"/>
    <mergeCell ref="K115:K116"/>
    <mergeCell ref="A122:A123"/>
    <mergeCell ref="B122:B123"/>
    <mergeCell ref="C122:C123"/>
    <mergeCell ref="E122:E123"/>
    <mergeCell ref="F122:F123"/>
    <mergeCell ref="G122:G123"/>
    <mergeCell ref="H122:H123"/>
    <mergeCell ref="I122:I123"/>
    <mergeCell ref="J122:J123"/>
    <mergeCell ref="K122:K123"/>
    <mergeCell ref="A115:A116"/>
    <mergeCell ref="B115:B116"/>
    <mergeCell ref="C115:C116"/>
    <mergeCell ref="E115:E116"/>
    <mergeCell ref="F115:F116"/>
    <mergeCell ref="G115:G116"/>
    <mergeCell ref="H115:H116"/>
    <mergeCell ref="I115:I116"/>
    <mergeCell ref="J115:J116"/>
    <mergeCell ref="A113:A114"/>
    <mergeCell ref="B113:B114"/>
    <mergeCell ref="K92:K93"/>
    <mergeCell ref="K97:K98"/>
    <mergeCell ref="K99:K100"/>
    <mergeCell ref="K89:K90"/>
    <mergeCell ref="K102:K103"/>
    <mergeCell ref="K106:K107"/>
    <mergeCell ref="K108:K109"/>
    <mergeCell ref="C108:C109"/>
    <mergeCell ref="C106:C107"/>
    <mergeCell ref="J102:J103"/>
    <mergeCell ref="C99:C100"/>
    <mergeCell ref="C97:C98"/>
    <mergeCell ref="F92:F93"/>
    <mergeCell ref="G92:G93"/>
    <mergeCell ref="H92:H93"/>
    <mergeCell ref="I92:I93"/>
    <mergeCell ref="J92:J93"/>
    <mergeCell ref="C89:C90"/>
    <mergeCell ref="H97:H98"/>
    <mergeCell ref="G97:G98"/>
    <mergeCell ref="F97:F98"/>
    <mergeCell ref="E97:E98"/>
    <mergeCell ref="H99:H100"/>
    <mergeCell ref="I99:I100"/>
    <mergeCell ref="H102:H103"/>
    <mergeCell ref="I102:I103"/>
    <mergeCell ref="E108:E109"/>
    <mergeCell ref="F108:F109"/>
    <mergeCell ref="G108:G109"/>
    <mergeCell ref="H108:H109"/>
    <mergeCell ref="I108:I109"/>
    <mergeCell ref="J108:J109"/>
    <mergeCell ref="A110:A111"/>
    <mergeCell ref="B110:B111"/>
    <mergeCell ref="C110:C111"/>
    <mergeCell ref="E110:E111"/>
    <mergeCell ref="F110:F111"/>
    <mergeCell ref="G110:G111"/>
    <mergeCell ref="H110:H111"/>
    <mergeCell ref="I110:I111"/>
    <mergeCell ref="J110:J111"/>
    <mergeCell ref="E92:E93"/>
    <mergeCell ref="B99:B100"/>
    <mergeCell ref="A99:A100"/>
    <mergeCell ref="E99:E100"/>
    <mergeCell ref="F99:F100"/>
    <mergeCell ref="G99:G100"/>
    <mergeCell ref="A97:A98"/>
    <mergeCell ref="B97:B98"/>
    <mergeCell ref="I97:I98"/>
    <mergeCell ref="A95:A96"/>
    <mergeCell ref="B95:B96"/>
    <mergeCell ref="C95:C96"/>
    <mergeCell ref="E95:E96"/>
    <mergeCell ref="F95:F96"/>
    <mergeCell ref="G95:G96"/>
    <mergeCell ref="H95:H96"/>
    <mergeCell ref="I95:I96"/>
    <mergeCell ref="C73:C76"/>
    <mergeCell ref="A57:A60"/>
    <mergeCell ref="B57:B60"/>
    <mergeCell ref="C57:C60"/>
    <mergeCell ref="A62:A65"/>
    <mergeCell ref="B62:B65"/>
    <mergeCell ref="C62:C65"/>
    <mergeCell ref="C71:C72"/>
    <mergeCell ref="B71:B72"/>
    <mergeCell ref="A71:A72"/>
    <mergeCell ref="J18:J20"/>
    <mergeCell ref="A18:A20"/>
    <mergeCell ref="C18:C20"/>
    <mergeCell ref="E18:E20"/>
    <mergeCell ref="F18:F20"/>
    <mergeCell ref="G18:G20"/>
    <mergeCell ref="H18:H20"/>
    <mergeCell ref="I18:I20"/>
    <mergeCell ref="M6:M8"/>
    <mergeCell ref="H14:H17"/>
    <mergeCell ref="I14:I17"/>
    <mergeCell ref="J14:J17"/>
    <mergeCell ref="N6:N8"/>
    <mergeCell ref="G7:H7"/>
    <mergeCell ref="I7:I8"/>
    <mergeCell ref="J7:J8"/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G6:J6"/>
    <mergeCell ref="K6:K8"/>
    <mergeCell ref="L6:L8"/>
    <mergeCell ref="J73:J74"/>
    <mergeCell ref="F75:F76"/>
    <mergeCell ref="G75:G76"/>
    <mergeCell ref="I75:I76"/>
    <mergeCell ref="J75:J76"/>
    <mergeCell ref="J57:J60"/>
    <mergeCell ref="H62:H65"/>
    <mergeCell ref="G62:G65"/>
    <mergeCell ref="I62:I65"/>
    <mergeCell ref="J62:J65"/>
    <mergeCell ref="H71:H72"/>
    <mergeCell ref="I57:I60"/>
    <mergeCell ref="H57:H60"/>
    <mergeCell ref="H73:H76"/>
    <mergeCell ref="I73:I74"/>
    <mergeCell ref="D79:D82"/>
    <mergeCell ref="A79:A82"/>
    <mergeCell ref="B79:B82"/>
    <mergeCell ref="C79:C82"/>
    <mergeCell ref="E79:E82"/>
    <mergeCell ref="D67:D70"/>
    <mergeCell ref="D57:D60"/>
    <mergeCell ref="F73:F74"/>
    <mergeCell ref="G73:G74"/>
    <mergeCell ref="D71:D72"/>
    <mergeCell ref="E57:E60"/>
    <mergeCell ref="F57:F60"/>
    <mergeCell ref="G57:G60"/>
    <mergeCell ref="D62:D65"/>
    <mergeCell ref="E62:E65"/>
    <mergeCell ref="F62:F65"/>
    <mergeCell ref="D73:D76"/>
    <mergeCell ref="E73:E74"/>
    <mergeCell ref="E75:E76"/>
    <mergeCell ref="C67:C70"/>
    <mergeCell ref="A67:A70"/>
    <mergeCell ref="B67:B70"/>
    <mergeCell ref="A73:A76"/>
    <mergeCell ref="B73:B76"/>
    <mergeCell ref="N77:N78"/>
    <mergeCell ref="H77:H78"/>
    <mergeCell ref="C83:C84"/>
    <mergeCell ref="B83:B84"/>
    <mergeCell ref="A83:A84"/>
    <mergeCell ref="E83:E84"/>
    <mergeCell ref="F83:F84"/>
    <mergeCell ref="G83:G84"/>
    <mergeCell ref="H83:H84"/>
    <mergeCell ref="I83:I84"/>
    <mergeCell ref="J83:J84"/>
    <mergeCell ref="J79:J82"/>
    <mergeCell ref="D83:D84"/>
    <mergeCell ref="K77:K78"/>
    <mergeCell ref="L77:L78"/>
    <mergeCell ref="M77:M78"/>
    <mergeCell ref="A77:A78"/>
    <mergeCell ref="B77:B78"/>
    <mergeCell ref="C77:C78"/>
    <mergeCell ref="D77:D78"/>
    <mergeCell ref="F79:F82"/>
    <mergeCell ref="G79:G82"/>
    <mergeCell ref="H79:H82"/>
    <mergeCell ref="I79:I82"/>
    <mergeCell ref="B211:N211"/>
    <mergeCell ref="A85:A88"/>
    <mergeCell ref="B85:B88"/>
    <mergeCell ref="C85:C88"/>
    <mergeCell ref="D85:D88"/>
    <mergeCell ref="E85:E88"/>
    <mergeCell ref="F85:F88"/>
    <mergeCell ref="G85:G88"/>
    <mergeCell ref="H85:H88"/>
    <mergeCell ref="I85:I88"/>
    <mergeCell ref="J106:J107"/>
    <mergeCell ref="J85:J88"/>
    <mergeCell ref="B89:B90"/>
    <mergeCell ref="A89:A90"/>
    <mergeCell ref="E89:E90"/>
    <mergeCell ref="F89:F90"/>
    <mergeCell ref="G89:G90"/>
    <mergeCell ref="H89:H90"/>
    <mergeCell ref="I89:I90"/>
    <mergeCell ref="J89:J90"/>
    <mergeCell ref="J99:J100"/>
    <mergeCell ref="C92:C93"/>
    <mergeCell ref="B92:B93"/>
    <mergeCell ref="A92:A93"/>
    <mergeCell ref="J95:J96"/>
    <mergeCell ref="A117:A118"/>
    <mergeCell ref="B117:B118"/>
    <mergeCell ref="C117:C118"/>
    <mergeCell ref="E117:E118"/>
    <mergeCell ref="F117:F118"/>
    <mergeCell ref="G117:G118"/>
    <mergeCell ref="H117:H118"/>
    <mergeCell ref="I117:I118"/>
    <mergeCell ref="J117:J118"/>
    <mergeCell ref="J97:J98"/>
    <mergeCell ref="A106:A107"/>
    <mergeCell ref="B106:B107"/>
    <mergeCell ref="E106:E107"/>
    <mergeCell ref="F106:F107"/>
    <mergeCell ref="G106:G107"/>
    <mergeCell ref="H106:H107"/>
    <mergeCell ref="I106:I107"/>
    <mergeCell ref="A102:A103"/>
    <mergeCell ref="B102:B103"/>
    <mergeCell ref="C102:C103"/>
    <mergeCell ref="E102:E103"/>
    <mergeCell ref="F102:F103"/>
    <mergeCell ref="G102:G103"/>
    <mergeCell ref="A127:A128"/>
    <mergeCell ref="B127:B128"/>
    <mergeCell ref="C127:C128"/>
    <mergeCell ref="E127:E128"/>
    <mergeCell ref="F127:F128"/>
    <mergeCell ref="G127:G128"/>
    <mergeCell ref="H127:H128"/>
    <mergeCell ref="I127:I128"/>
    <mergeCell ref="J127:J128"/>
    <mergeCell ref="A129:A130"/>
    <mergeCell ref="B129:B130"/>
    <mergeCell ref="C129:C130"/>
    <mergeCell ref="E129:E130"/>
    <mergeCell ref="F129:F130"/>
    <mergeCell ref="G129:G130"/>
    <mergeCell ref="H129:H130"/>
    <mergeCell ref="I129:I130"/>
    <mergeCell ref="J129:J130"/>
    <mergeCell ref="A132:A133"/>
    <mergeCell ref="B132:B133"/>
    <mergeCell ref="C132:C133"/>
    <mergeCell ref="E132:E133"/>
    <mergeCell ref="F132:F133"/>
    <mergeCell ref="G132:G133"/>
    <mergeCell ref="H132:H133"/>
    <mergeCell ref="I132:I133"/>
    <mergeCell ref="J132:J133"/>
    <mergeCell ref="A144:A145"/>
    <mergeCell ref="B144:B145"/>
    <mergeCell ref="C144:C145"/>
    <mergeCell ref="E144:E145"/>
    <mergeCell ref="F144:F145"/>
    <mergeCell ref="G144:G145"/>
    <mergeCell ref="H144:H145"/>
    <mergeCell ref="I144:I145"/>
    <mergeCell ref="J144:J145"/>
    <mergeCell ref="A157:A158"/>
    <mergeCell ref="B157:B158"/>
    <mergeCell ref="C157:C158"/>
    <mergeCell ref="E157:E158"/>
    <mergeCell ref="F157:F158"/>
    <mergeCell ref="G157:G158"/>
    <mergeCell ref="H157:H158"/>
    <mergeCell ref="I157:I158"/>
    <mergeCell ref="J157:J158"/>
    <mergeCell ref="A159:A160"/>
    <mergeCell ref="B159:B160"/>
    <mergeCell ref="C159:C160"/>
    <mergeCell ref="E159:E160"/>
    <mergeCell ref="F159:F160"/>
    <mergeCell ref="G159:G160"/>
    <mergeCell ref="H159:H160"/>
    <mergeCell ref="I159:I160"/>
    <mergeCell ref="J159:J160"/>
    <mergeCell ref="A175:A176"/>
    <mergeCell ref="B175:B176"/>
    <mergeCell ref="C175:C176"/>
    <mergeCell ref="E175:E176"/>
    <mergeCell ref="F175:F176"/>
    <mergeCell ref="G175:G176"/>
    <mergeCell ref="H175:H176"/>
    <mergeCell ref="I175:I176"/>
    <mergeCell ref="J175:J176"/>
    <mergeCell ref="I183:I184"/>
    <mergeCell ref="J183:J184"/>
    <mergeCell ref="A185:A186"/>
    <mergeCell ref="B185:B186"/>
    <mergeCell ref="C185:C186"/>
    <mergeCell ref="E185:E186"/>
    <mergeCell ref="F185:F186"/>
    <mergeCell ref="G185:G186"/>
    <mergeCell ref="H185:H186"/>
    <mergeCell ref="I185:I186"/>
    <mergeCell ref="J185:J186"/>
    <mergeCell ref="A191:A192"/>
    <mergeCell ref="B191:B192"/>
    <mergeCell ref="C191:C192"/>
    <mergeCell ref="E191:E192"/>
    <mergeCell ref="F191:F192"/>
    <mergeCell ref="G191:G192"/>
    <mergeCell ref="H191:H192"/>
    <mergeCell ref="I191:I192"/>
    <mergeCell ref="J191:J192"/>
    <mergeCell ref="A193:A194"/>
    <mergeCell ref="B193:B194"/>
    <mergeCell ref="C193:C194"/>
    <mergeCell ref="E193:E194"/>
    <mergeCell ref="F193:F194"/>
    <mergeCell ref="G193:G194"/>
    <mergeCell ref="H193:H194"/>
    <mergeCell ref="I193:I194"/>
    <mergeCell ref="J193:J194"/>
    <mergeCell ref="A195:A196"/>
    <mergeCell ref="B195:B196"/>
    <mergeCell ref="C195:C196"/>
    <mergeCell ref="E195:E196"/>
    <mergeCell ref="F195:F196"/>
    <mergeCell ref="G195:G196"/>
    <mergeCell ref="H195:H196"/>
    <mergeCell ref="I195:I196"/>
    <mergeCell ref="J195:J196"/>
    <mergeCell ref="A199:A200"/>
    <mergeCell ref="B199:B200"/>
    <mergeCell ref="C199:C200"/>
    <mergeCell ref="E199:E200"/>
    <mergeCell ref="F199:F200"/>
    <mergeCell ref="G199:G200"/>
    <mergeCell ref="H199:H200"/>
    <mergeCell ref="I199:I200"/>
    <mergeCell ref="J199:J200"/>
    <mergeCell ref="A201:A202"/>
    <mergeCell ref="B201:B202"/>
    <mergeCell ref="C201:C202"/>
    <mergeCell ref="E201:E202"/>
    <mergeCell ref="F201:F202"/>
    <mergeCell ref="G201:G202"/>
    <mergeCell ref="H201:H202"/>
    <mergeCell ref="I201:I202"/>
    <mergeCell ref="J201:J202"/>
    <mergeCell ref="A203:A204"/>
    <mergeCell ref="B203:B204"/>
    <mergeCell ref="C203:C204"/>
    <mergeCell ref="E203:E204"/>
    <mergeCell ref="F203:F204"/>
    <mergeCell ref="G203:G204"/>
    <mergeCell ref="H203:H204"/>
    <mergeCell ref="I203:I204"/>
    <mergeCell ref="J203:J204"/>
  </mergeCells>
  <phoneticPr fontId="23" type="noConversion"/>
  <pageMargins left="0.7" right="0.7" top="0.75" bottom="0.75" header="0.3" footer="0.3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R189"/>
  <sheetViews>
    <sheetView topLeftCell="A162" zoomScale="115" zoomScaleNormal="115" workbookViewId="0">
      <selection activeCell="A177" sqref="A177:XFD177"/>
    </sheetView>
  </sheetViews>
  <sheetFormatPr defaultColWidth="8.85546875" defaultRowHeight="15.75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28" style="25" customWidth="1"/>
    <col min="6" max="6" width="11.140625" style="32" customWidth="1"/>
    <col min="7" max="7" width="14.28515625" style="32" customWidth="1"/>
    <col min="8" max="10" width="14.85546875" style="32" customWidth="1"/>
    <col min="11" max="11" width="19.5703125" style="49" customWidth="1"/>
    <col min="12" max="12" width="18.42578125" style="49" hidden="1" customWidth="1"/>
    <col min="13" max="15" width="18.42578125" style="49" customWidth="1"/>
    <col min="16" max="16" width="19.140625" style="23" customWidth="1"/>
    <col min="17" max="17" width="17.42578125" style="23" customWidth="1"/>
    <col min="18" max="18" width="17.5703125" style="23" customWidth="1"/>
    <col min="19" max="16384" width="8.85546875" style="23"/>
  </cols>
  <sheetData>
    <row r="2" spans="1:18" ht="48" customHeight="1" x14ac:dyDescent="0.25">
      <c r="N2" s="404" t="s">
        <v>161</v>
      </c>
      <c r="O2" s="405"/>
    </row>
    <row r="3" spans="1:18" ht="15.75" customHeight="1" x14ac:dyDescent="0.25">
      <c r="A3" s="327" t="s">
        <v>160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  <c r="O3" s="327"/>
    </row>
    <row r="4" spans="1:18" ht="15.75" customHeight="1" x14ac:dyDescent="0.25"/>
    <row r="5" spans="1:18" ht="30" customHeight="1" x14ac:dyDescent="0.25">
      <c r="A5" s="277" t="s">
        <v>91</v>
      </c>
      <c r="B5" s="277" t="s">
        <v>4</v>
      </c>
      <c r="C5" s="279" t="s">
        <v>50</v>
      </c>
      <c r="D5" s="279" t="s">
        <v>89</v>
      </c>
      <c r="E5" s="322" t="s">
        <v>17</v>
      </c>
      <c r="F5" s="331"/>
      <c r="G5" s="331"/>
      <c r="H5" s="331"/>
      <c r="I5" s="332"/>
      <c r="J5" s="323"/>
      <c r="K5" s="406" t="s">
        <v>151</v>
      </c>
      <c r="L5" s="407"/>
      <c r="M5" s="407"/>
      <c r="N5" s="407"/>
      <c r="O5" s="408"/>
      <c r="P5" s="132"/>
      <c r="Q5" s="132"/>
      <c r="R5" s="132"/>
    </row>
    <row r="6" spans="1:18" ht="30" customHeight="1" x14ac:dyDescent="0.25">
      <c r="A6" s="277"/>
      <c r="B6" s="277"/>
      <c r="C6" s="330"/>
      <c r="D6" s="330"/>
      <c r="E6" s="279" t="s">
        <v>18</v>
      </c>
      <c r="F6" s="279" t="s">
        <v>88</v>
      </c>
      <c r="G6" s="322" t="s">
        <v>90</v>
      </c>
      <c r="H6" s="332"/>
      <c r="I6" s="332"/>
      <c r="J6" s="323"/>
      <c r="K6" s="336" t="s">
        <v>207</v>
      </c>
      <c r="L6" s="336" t="s">
        <v>46</v>
      </c>
      <c r="M6" s="319" t="s">
        <v>175</v>
      </c>
      <c r="N6" s="319" t="s">
        <v>190</v>
      </c>
      <c r="O6" s="319" t="s">
        <v>300</v>
      </c>
      <c r="P6" s="132"/>
      <c r="Q6" s="132"/>
      <c r="R6" s="132"/>
    </row>
    <row r="7" spans="1:18" ht="30" customHeight="1" x14ac:dyDescent="0.25">
      <c r="A7" s="277"/>
      <c r="B7" s="277"/>
      <c r="C7" s="330"/>
      <c r="D7" s="330"/>
      <c r="E7" s="328"/>
      <c r="F7" s="328"/>
      <c r="G7" s="322" t="s">
        <v>175</v>
      </c>
      <c r="H7" s="323"/>
      <c r="I7" s="279" t="s">
        <v>190</v>
      </c>
      <c r="J7" s="279" t="s">
        <v>300</v>
      </c>
      <c r="K7" s="328"/>
      <c r="L7" s="320"/>
      <c r="M7" s="320"/>
      <c r="N7" s="320"/>
      <c r="O7" s="320"/>
      <c r="P7" s="132"/>
      <c r="Q7" s="132"/>
      <c r="R7" s="132"/>
    </row>
    <row r="8" spans="1:18" ht="42" customHeight="1" x14ac:dyDescent="0.25">
      <c r="A8" s="277"/>
      <c r="B8" s="277"/>
      <c r="C8" s="329"/>
      <c r="D8" s="280"/>
      <c r="E8" s="329"/>
      <c r="F8" s="329"/>
      <c r="G8" s="22"/>
      <c r="H8" s="2" t="s">
        <v>54</v>
      </c>
      <c r="I8" s="409"/>
      <c r="J8" s="409"/>
      <c r="K8" s="329"/>
      <c r="L8" s="321"/>
      <c r="M8" s="321"/>
      <c r="N8" s="321"/>
      <c r="O8" s="321"/>
      <c r="P8" s="132"/>
      <c r="Q8" s="132"/>
      <c r="R8" s="132"/>
    </row>
    <row r="9" spans="1:18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115">
        <v>11</v>
      </c>
      <c r="L9" s="115">
        <v>12</v>
      </c>
      <c r="M9" s="115">
        <v>12</v>
      </c>
      <c r="N9" s="115">
        <v>13</v>
      </c>
      <c r="O9" s="115">
        <v>14</v>
      </c>
      <c r="P9" s="132"/>
      <c r="Q9" s="132"/>
      <c r="R9" s="132"/>
    </row>
    <row r="10" spans="1:18" ht="30.75" customHeight="1" x14ac:dyDescent="0.3">
      <c r="A10" s="364" t="s">
        <v>59</v>
      </c>
      <c r="B10" s="364" t="s">
        <v>13</v>
      </c>
      <c r="C10" s="398" t="s">
        <v>13</v>
      </c>
      <c r="D10" s="401" t="s">
        <v>440</v>
      </c>
      <c r="E10" s="398" t="s">
        <v>13</v>
      </c>
      <c r="F10" s="398" t="s">
        <v>13</v>
      </c>
      <c r="G10" s="398" t="s">
        <v>13</v>
      </c>
      <c r="H10" s="398" t="s">
        <v>13</v>
      </c>
      <c r="I10" s="398" t="s">
        <v>13</v>
      </c>
      <c r="J10" s="398" t="s">
        <v>13</v>
      </c>
      <c r="K10" s="45" t="s">
        <v>186</v>
      </c>
      <c r="L10" s="45">
        <f>M10+N10+O10</f>
        <v>15750124.891099997</v>
      </c>
      <c r="M10" s="45">
        <f>SUM(M11:M13)</f>
        <v>5222118.7719999999</v>
      </c>
      <c r="N10" s="45">
        <f>SUM(N11:N13)</f>
        <v>5151037.7630999992</v>
      </c>
      <c r="O10" s="45">
        <f>SUM(O11:O13)</f>
        <v>5376968.3559999997</v>
      </c>
      <c r="P10" s="124">
        <v>5222118.7699999996</v>
      </c>
      <c r="Q10" s="132">
        <v>5151037.7699999996</v>
      </c>
      <c r="R10" s="132">
        <v>5376968.3599999994</v>
      </c>
    </row>
    <row r="11" spans="1:18" ht="29.25" customHeight="1" x14ac:dyDescent="0.3">
      <c r="A11" s="365"/>
      <c r="B11" s="365"/>
      <c r="C11" s="399"/>
      <c r="D11" s="402"/>
      <c r="E11" s="399"/>
      <c r="F11" s="399"/>
      <c r="G11" s="399"/>
      <c r="H11" s="399"/>
      <c r="I11" s="399"/>
      <c r="J11" s="399"/>
      <c r="K11" s="45" t="s">
        <v>187</v>
      </c>
      <c r="L11" s="45"/>
      <c r="M11" s="45">
        <f>M15+M21+M26+M31+M49+M55+M60+M65+M70+M76+M148+M37+M43</f>
        <v>4524156.9610000001</v>
      </c>
      <c r="N11" s="45">
        <f t="shared" ref="N11:O11" si="0">N15+N21+N26+N31+N49+N55+N60+N65+N70+N76+N148+N37+N43</f>
        <v>4483079.0059999991</v>
      </c>
      <c r="O11" s="45">
        <f t="shared" si="0"/>
        <v>4665786.1459999997</v>
      </c>
      <c r="P11" s="132">
        <v>4524156.96</v>
      </c>
      <c r="Q11" s="132">
        <v>4483079.01</v>
      </c>
      <c r="R11" s="132">
        <v>4665786.1499999994</v>
      </c>
    </row>
    <row r="12" spans="1:18" ht="30.75" customHeight="1" x14ac:dyDescent="0.3">
      <c r="A12" s="365"/>
      <c r="B12" s="365"/>
      <c r="C12" s="399"/>
      <c r="D12" s="402"/>
      <c r="E12" s="399"/>
      <c r="F12" s="399"/>
      <c r="G12" s="399"/>
      <c r="H12" s="399"/>
      <c r="I12" s="399"/>
      <c r="J12" s="399"/>
      <c r="K12" s="45" t="s">
        <v>613</v>
      </c>
      <c r="L12" s="45"/>
      <c r="M12" s="45">
        <f>M16+M22+M27+M32+M50+M61+M56+M66+M71+M77+M149+M38+M44</f>
        <v>697961.81099999999</v>
      </c>
      <c r="N12" s="45">
        <f t="shared" ref="N12:O12" si="1">N16+N22+N27+N32+N50+N61+N56+N66+N71+N77+N149+N38+N44</f>
        <v>667958.75709999993</v>
      </c>
      <c r="O12" s="45">
        <f t="shared" si="1"/>
        <v>711182.21</v>
      </c>
      <c r="P12" s="132">
        <v>697961.81</v>
      </c>
      <c r="Q12" s="132">
        <v>667958.76</v>
      </c>
      <c r="R12" s="132">
        <v>711182.21</v>
      </c>
    </row>
    <row r="13" spans="1:18" ht="27" customHeight="1" x14ac:dyDescent="0.3">
      <c r="A13" s="366"/>
      <c r="B13" s="366"/>
      <c r="C13" s="400"/>
      <c r="D13" s="403"/>
      <c r="E13" s="400"/>
      <c r="F13" s="400"/>
      <c r="G13" s="400"/>
      <c r="H13" s="400"/>
      <c r="I13" s="400"/>
      <c r="J13" s="400"/>
      <c r="K13" s="45" t="s">
        <v>328</v>
      </c>
      <c r="L13" s="45"/>
      <c r="M13" s="45">
        <f>M17+M23+M28+M33+M51+M57+M62+M67+M72+M78+M150</f>
        <v>0</v>
      </c>
      <c r="N13" s="45">
        <f>N17+N23+N28+N33+N51+N57+N62+N67+N72+N78+N150</f>
        <v>0</v>
      </c>
      <c r="O13" s="45">
        <f>O17+O23+O28+O33+O51+O57+O62+O67+O72+O78+O150</f>
        <v>0</v>
      </c>
      <c r="P13" s="132"/>
      <c r="Q13" s="132"/>
      <c r="R13" s="132"/>
    </row>
    <row r="14" spans="1:18" s="35" customFormat="1" ht="25.5" customHeight="1" x14ac:dyDescent="0.25">
      <c r="A14" s="290" t="s">
        <v>59</v>
      </c>
      <c r="B14" s="290"/>
      <c r="C14" s="299" t="s">
        <v>13</v>
      </c>
      <c r="D14" s="316" t="s">
        <v>637</v>
      </c>
      <c r="E14" s="293" t="s">
        <v>212</v>
      </c>
      <c r="F14" s="299" t="s">
        <v>69</v>
      </c>
      <c r="G14" s="352">
        <f>SUM(G18:G18)</f>
        <v>65628</v>
      </c>
      <c r="H14" s="290" t="s">
        <v>85</v>
      </c>
      <c r="I14" s="352">
        <v>65628</v>
      </c>
      <c r="J14" s="352">
        <v>65628</v>
      </c>
      <c r="K14" s="46" t="s">
        <v>186</v>
      </c>
      <c r="L14" s="46">
        <f>M14+N14+O14</f>
        <v>12857495.01</v>
      </c>
      <c r="M14" s="46">
        <f>M15+M16+M17</f>
        <v>4040744.5300000003</v>
      </c>
      <c r="N14" s="46">
        <f>N15+N16+N17</f>
        <v>4312647.8099999996</v>
      </c>
      <c r="O14" s="46">
        <f>O15+O16+O17</f>
        <v>4504102.67</v>
      </c>
      <c r="P14" s="132">
        <v>4040744.5300000003</v>
      </c>
      <c r="Q14" s="124">
        <v>4312647.8099999996</v>
      </c>
      <c r="R14" s="124">
        <v>4504102.67</v>
      </c>
    </row>
    <row r="15" spans="1:18" s="35" customFormat="1" ht="25.5" customHeight="1" x14ac:dyDescent="0.25">
      <c r="A15" s="291"/>
      <c r="B15" s="291"/>
      <c r="C15" s="300"/>
      <c r="D15" s="317"/>
      <c r="E15" s="294"/>
      <c r="F15" s="300"/>
      <c r="G15" s="353"/>
      <c r="H15" s="291"/>
      <c r="I15" s="353"/>
      <c r="J15" s="353"/>
      <c r="K15" s="46" t="s">
        <v>187</v>
      </c>
      <c r="L15" s="46"/>
      <c r="M15" s="46">
        <f t="shared" ref="M15:O16" si="2">M18</f>
        <v>3545228.1</v>
      </c>
      <c r="N15" s="46">
        <f t="shared" si="2"/>
        <v>3816100.27</v>
      </c>
      <c r="O15" s="46">
        <f t="shared" si="2"/>
        <v>4006460.77</v>
      </c>
      <c r="P15" s="132">
        <v>3545228.1</v>
      </c>
      <c r="Q15" s="124">
        <v>3816100.27</v>
      </c>
      <c r="R15" s="124">
        <v>4006460.77</v>
      </c>
    </row>
    <row r="16" spans="1:18" s="35" customFormat="1" ht="25.5" customHeight="1" x14ac:dyDescent="0.25">
      <c r="A16" s="291"/>
      <c r="B16" s="291"/>
      <c r="C16" s="300"/>
      <c r="D16" s="317"/>
      <c r="E16" s="294"/>
      <c r="F16" s="300"/>
      <c r="G16" s="353"/>
      <c r="H16" s="291"/>
      <c r="I16" s="353"/>
      <c r="J16" s="353"/>
      <c r="K16" s="46" t="s">
        <v>613</v>
      </c>
      <c r="L16" s="46"/>
      <c r="M16" s="46">
        <f t="shared" si="2"/>
        <v>495516.43</v>
      </c>
      <c r="N16" s="46">
        <f t="shared" si="2"/>
        <v>496547.54</v>
      </c>
      <c r="O16" s="46">
        <f t="shared" si="2"/>
        <v>497641.9</v>
      </c>
      <c r="P16" s="132">
        <v>495516.43</v>
      </c>
      <c r="Q16" s="124">
        <v>496547.54</v>
      </c>
      <c r="R16" s="124">
        <v>497641.9</v>
      </c>
    </row>
    <row r="17" spans="1:18" s="35" customFormat="1" ht="25.5" customHeight="1" x14ac:dyDescent="0.25">
      <c r="A17" s="292"/>
      <c r="B17" s="292"/>
      <c r="C17" s="301"/>
      <c r="D17" s="318"/>
      <c r="E17" s="295"/>
      <c r="F17" s="301"/>
      <c r="G17" s="354"/>
      <c r="H17" s="292"/>
      <c r="I17" s="354"/>
      <c r="J17" s="354"/>
      <c r="K17" s="46" t="s">
        <v>328</v>
      </c>
      <c r="L17" s="46"/>
      <c r="M17" s="46">
        <v>0</v>
      </c>
      <c r="N17" s="46">
        <v>0</v>
      </c>
      <c r="O17" s="46">
        <v>0</v>
      </c>
      <c r="P17" s="132"/>
      <c r="Q17" s="124"/>
      <c r="R17" s="124"/>
    </row>
    <row r="18" spans="1:18" s="264" customFormat="1" ht="106.5" customHeight="1" x14ac:dyDescent="0.25">
      <c r="A18" s="410" t="s">
        <v>59</v>
      </c>
      <c r="B18" s="258" t="s">
        <v>410</v>
      </c>
      <c r="C18" s="343" t="s">
        <v>208</v>
      </c>
      <c r="D18" s="225" t="s">
        <v>632</v>
      </c>
      <c r="E18" s="343" t="s">
        <v>223</v>
      </c>
      <c r="F18" s="346" t="s">
        <v>69</v>
      </c>
      <c r="G18" s="337">
        <v>65628</v>
      </c>
      <c r="H18" s="349" t="s">
        <v>301</v>
      </c>
      <c r="I18" s="337">
        <v>65628</v>
      </c>
      <c r="J18" s="337">
        <v>65628</v>
      </c>
      <c r="K18" s="228" t="s">
        <v>187</v>
      </c>
      <c r="L18" s="263">
        <v>62775.676350000002</v>
      </c>
      <c r="M18" s="228">
        <v>3545228.1</v>
      </c>
      <c r="N18" s="259">
        <v>3816100.27</v>
      </c>
      <c r="O18" s="259">
        <v>4006460.77</v>
      </c>
      <c r="P18" s="261"/>
      <c r="Q18" s="261"/>
      <c r="R18" s="261"/>
    </row>
    <row r="19" spans="1:18" s="264" customFormat="1" ht="39.75" customHeight="1" x14ac:dyDescent="0.25">
      <c r="A19" s="411"/>
      <c r="B19" s="258" t="s">
        <v>628</v>
      </c>
      <c r="C19" s="345"/>
      <c r="D19" s="225" t="s">
        <v>635</v>
      </c>
      <c r="E19" s="345"/>
      <c r="F19" s="348"/>
      <c r="G19" s="339"/>
      <c r="H19" s="351"/>
      <c r="I19" s="339"/>
      <c r="J19" s="339"/>
      <c r="K19" s="228" t="s">
        <v>613</v>
      </c>
      <c r="L19" s="263"/>
      <c r="M19" s="228">
        <v>495516.43</v>
      </c>
      <c r="N19" s="259">
        <v>496547.54</v>
      </c>
      <c r="O19" s="259">
        <v>497641.9</v>
      </c>
      <c r="P19" s="261"/>
      <c r="Q19" s="261"/>
      <c r="R19" s="261"/>
    </row>
    <row r="20" spans="1:18" s="25" customFormat="1" ht="28.5" customHeight="1" x14ac:dyDescent="0.25">
      <c r="A20" s="290" t="s">
        <v>59</v>
      </c>
      <c r="B20" s="290" t="s">
        <v>441</v>
      </c>
      <c r="C20" s="299" t="s">
        <v>13</v>
      </c>
      <c r="D20" s="293" t="s">
        <v>213</v>
      </c>
      <c r="E20" s="296" t="s">
        <v>630</v>
      </c>
      <c r="F20" s="299" t="s">
        <v>69</v>
      </c>
      <c r="G20" s="352">
        <f>G24</f>
        <v>30</v>
      </c>
      <c r="H20" s="290" t="s">
        <v>85</v>
      </c>
      <c r="I20" s="290" t="s">
        <v>176</v>
      </c>
      <c r="J20" s="290" t="s">
        <v>176</v>
      </c>
      <c r="K20" s="46" t="s">
        <v>186</v>
      </c>
      <c r="L20" s="46"/>
      <c r="M20" s="46">
        <f>SUM(M21:M23)</f>
        <v>5400</v>
      </c>
      <c r="N20" s="46">
        <f>SUM(N21:N23)</f>
        <v>0</v>
      </c>
      <c r="O20" s="46">
        <f>SUM(O21:O23)</f>
        <v>0</v>
      </c>
      <c r="P20" s="132">
        <v>5400</v>
      </c>
      <c r="Q20" s="132">
        <v>0</v>
      </c>
      <c r="R20" s="132">
        <v>0</v>
      </c>
    </row>
    <row r="21" spans="1:18" s="25" customFormat="1" ht="26.25" customHeight="1" x14ac:dyDescent="0.25">
      <c r="A21" s="291"/>
      <c r="B21" s="291"/>
      <c r="C21" s="300"/>
      <c r="D21" s="294"/>
      <c r="E21" s="297"/>
      <c r="F21" s="300"/>
      <c r="G21" s="353"/>
      <c r="H21" s="291"/>
      <c r="I21" s="291"/>
      <c r="J21" s="291"/>
      <c r="K21" s="46" t="s">
        <v>187</v>
      </c>
      <c r="L21" s="46"/>
      <c r="M21" s="46">
        <f>M24</f>
        <v>5400</v>
      </c>
      <c r="N21" s="46">
        <f t="shared" ref="N21:O21" si="3">N24</f>
        <v>0</v>
      </c>
      <c r="O21" s="46">
        <f t="shared" si="3"/>
        <v>0</v>
      </c>
      <c r="P21" s="132">
        <v>5400</v>
      </c>
      <c r="Q21" s="132">
        <v>0</v>
      </c>
      <c r="R21" s="132">
        <v>0</v>
      </c>
    </row>
    <row r="22" spans="1:18" s="25" customFormat="1" ht="24" customHeight="1" x14ac:dyDescent="0.25">
      <c r="A22" s="291"/>
      <c r="B22" s="291"/>
      <c r="C22" s="300"/>
      <c r="D22" s="294"/>
      <c r="E22" s="297"/>
      <c r="F22" s="300"/>
      <c r="G22" s="353"/>
      <c r="H22" s="291"/>
      <c r="I22" s="291"/>
      <c r="J22" s="291"/>
      <c r="K22" s="46" t="s">
        <v>613</v>
      </c>
      <c r="L22" s="46"/>
      <c r="M22" s="46">
        <v>0</v>
      </c>
      <c r="N22" s="116">
        <v>0</v>
      </c>
      <c r="O22" s="46">
        <v>0</v>
      </c>
      <c r="P22" s="132">
        <v>0</v>
      </c>
      <c r="Q22" s="132">
        <v>0</v>
      </c>
      <c r="R22" s="132">
        <v>0</v>
      </c>
    </row>
    <row r="23" spans="1:18" s="25" customFormat="1" ht="28.5" customHeight="1" x14ac:dyDescent="0.25">
      <c r="A23" s="292"/>
      <c r="B23" s="292"/>
      <c r="C23" s="301"/>
      <c r="D23" s="295"/>
      <c r="E23" s="298"/>
      <c r="F23" s="301"/>
      <c r="G23" s="354"/>
      <c r="H23" s="292"/>
      <c r="I23" s="292"/>
      <c r="J23" s="292"/>
      <c r="K23" s="46" t="s">
        <v>328</v>
      </c>
      <c r="L23" s="46"/>
      <c r="M23" s="46">
        <v>0</v>
      </c>
      <c r="N23" s="116">
        <v>0</v>
      </c>
      <c r="O23" s="46">
        <v>0</v>
      </c>
      <c r="P23" s="132"/>
      <c r="Q23" s="132"/>
      <c r="R23" s="132"/>
    </row>
    <row r="24" spans="1:18" s="25" customFormat="1" ht="43.5" customHeight="1" x14ac:dyDescent="0.25">
      <c r="A24" s="52" t="s">
        <v>59</v>
      </c>
      <c r="B24" s="52" t="s">
        <v>441</v>
      </c>
      <c r="C24" s="33" t="s">
        <v>208</v>
      </c>
      <c r="D24" s="117" t="s">
        <v>231</v>
      </c>
      <c r="E24" s="118" t="s">
        <v>232</v>
      </c>
      <c r="F24" s="43" t="s">
        <v>69</v>
      </c>
      <c r="G24" s="43">
        <v>30</v>
      </c>
      <c r="H24" s="52" t="s">
        <v>301</v>
      </c>
      <c r="I24" s="52" t="s">
        <v>176</v>
      </c>
      <c r="J24" s="52" t="s">
        <v>176</v>
      </c>
      <c r="K24" s="47" t="s">
        <v>187</v>
      </c>
      <c r="L24" s="47"/>
      <c r="M24" s="47">
        <v>5400</v>
      </c>
      <c r="N24" s="44">
        <v>0</v>
      </c>
      <c r="O24" s="44">
        <v>0</v>
      </c>
      <c r="P24" s="132"/>
      <c r="Q24" s="132"/>
      <c r="R24" s="132"/>
    </row>
    <row r="25" spans="1:18" s="25" customFormat="1" ht="22.5" customHeight="1" x14ac:dyDescent="0.25">
      <c r="A25" s="290" t="s">
        <v>59</v>
      </c>
      <c r="B25" s="290" t="s">
        <v>442</v>
      </c>
      <c r="C25" s="299" t="s">
        <v>13</v>
      </c>
      <c r="D25" s="293" t="s">
        <v>216</v>
      </c>
      <c r="E25" s="296" t="s">
        <v>167</v>
      </c>
      <c r="F25" s="299" t="s">
        <v>69</v>
      </c>
      <c r="G25" s="394">
        <v>2050</v>
      </c>
      <c r="H25" s="290" t="s">
        <v>85</v>
      </c>
      <c r="I25" s="352" t="s">
        <v>184</v>
      </c>
      <c r="J25" s="352" t="s">
        <v>184</v>
      </c>
      <c r="K25" s="46" t="s">
        <v>186</v>
      </c>
      <c r="L25" s="46">
        <f>M25+N25+O25</f>
        <v>576056.88</v>
      </c>
      <c r="M25" s="46">
        <f>SUM(M26:M28)</f>
        <v>182644.56</v>
      </c>
      <c r="N25" s="46">
        <f>SUM(N26:N28)</f>
        <v>196706.16</v>
      </c>
      <c r="O25" s="46">
        <f>SUM(O26:O28)</f>
        <v>196706.16</v>
      </c>
      <c r="P25" s="132">
        <v>182644.56</v>
      </c>
      <c r="Q25" s="132">
        <v>196706.16</v>
      </c>
      <c r="R25" s="132">
        <v>196706.16</v>
      </c>
    </row>
    <row r="26" spans="1:18" s="25" customFormat="1" ht="24.75" customHeight="1" x14ac:dyDescent="0.25">
      <c r="A26" s="291"/>
      <c r="B26" s="291"/>
      <c r="C26" s="300"/>
      <c r="D26" s="294"/>
      <c r="E26" s="297"/>
      <c r="F26" s="300"/>
      <c r="G26" s="395"/>
      <c r="H26" s="291"/>
      <c r="I26" s="353"/>
      <c r="J26" s="353"/>
      <c r="K26" s="46" t="s">
        <v>187</v>
      </c>
      <c r="L26" s="46"/>
      <c r="M26" s="46">
        <f>M29</f>
        <v>182644.56</v>
      </c>
      <c r="N26" s="46">
        <f t="shared" ref="N26:O26" si="4">N29</f>
        <v>196706.16</v>
      </c>
      <c r="O26" s="46">
        <f t="shared" si="4"/>
        <v>196706.16</v>
      </c>
      <c r="P26" s="132">
        <v>182644.56</v>
      </c>
      <c r="Q26" s="132">
        <v>196706.16</v>
      </c>
      <c r="R26" s="132">
        <v>196706.16</v>
      </c>
    </row>
    <row r="27" spans="1:18" s="25" customFormat="1" ht="24.75" customHeight="1" x14ac:dyDescent="0.25">
      <c r="A27" s="291"/>
      <c r="B27" s="291"/>
      <c r="C27" s="300"/>
      <c r="D27" s="294"/>
      <c r="E27" s="297"/>
      <c r="F27" s="300"/>
      <c r="G27" s="395"/>
      <c r="H27" s="291"/>
      <c r="I27" s="353"/>
      <c r="J27" s="353"/>
      <c r="K27" s="46" t="s">
        <v>613</v>
      </c>
      <c r="L27" s="46"/>
      <c r="M27" s="46">
        <v>0</v>
      </c>
      <c r="N27" s="116">
        <v>0</v>
      </c>
      <c r="O27" s="46">
        <v>0</v>
      </c>
      <c r="P27" s="132">
        <v>0</v>
      </c>
      <c r="Q27" s="132">
        <v>0</v>
      </c>
      <c r="R27" s="132">
        <v>0</v>
      </c>
    </row>
    <row r="28" spans="1:18" s="25" customFormat="1" ht="23.25" customHeight="1" x14ac:dyDescent="0.25">
      <c r="A28" s="292"/>
      <c r="B28" s="292"/>
      <c r="C28" s="301"/>
      <c r="D28" s="295"/>
      <c r="E28" s="298"/>
      <c r="F28" s="301"/>
      <c r="G28" s="396"/>
      <c r="H28" s="292"/>
      <c r="I28" s="354"/>
      <c r="J28" s="354"/>
      <c r="K28" s="46" t="s">
        <v>328</v>
      </c>
      <c r="L28" s="46"/>
      <c r="M28" s="46">
        <v>0</v>
      </c>
      <c r="N28" s="116">
        <v>0</v>
      </c>
      <c r="O28" s="46">
        <v>0</v>
      </c>
      <c r="P28" s="132"/>
      <c r="Q28" s="132"/>
      <c r="R28" s="132"/>
    </row>
    <row r="29" spans="1:18" s="25" customFormat="1" ht="54.75" customHeight="1" x14ac:dyDescent="0.25">
      <c r="A29" s="28" t="s">
        <v>59</v>
      </c>
      <c r="B29" s="28" t="s">
        <v>442</v>
      </c>
      <c r="C29" s="34" t="s">
        <v>208</v>
      </c>
      <c r="D29" s="254" t="s">
        <v>614</v>
      </c>
      <c r="E29" s="27" t="s">
        <v>164</v>
      </c>
      <c r="F29" s="22" t="s">
        <v>69</v>
      </c>
      <c r="G29" s="71">
        <v>2050</v>
      </c>
      <c r="H29" s="28" t="s">
        <v>301</v>
      </c>
      <c r="I29" s="114" t="s">
        <v>184</v>
      </c>
      <c r="J29" s="114" t="s">
        <v>184</v>
      </c>
      <c r="K29" s="47" t="s">
        <v>187</v>
      </c>
      <c r="L29" s="81">
        <f>M29</f>
        <v>182644.56</v>
      </c>
      <c r="M29" s="44">
        <v>182644.56</v>
      </c>
      <c r="N29" s="119">
        <v>196706.16</v>
      </c>
      <c r="O29" s="44">
        <v>196706.16</v>
      </c>
      <c r="P29" s="132"/>
      <c r="Q29" s="132"/>
      <c r="R29" s="132"/>
    </row>
    <row r="30" spans="1:18" s="35" customFormat="1" ht="39" customHeight="1" x14ac:dyDescent="0.3">
      <c r="A30" s="290" t="s">
        <v>59</v>
      </c>
      <c r="B30" s="177" t="s">
        <v>615</v>
      </c>
      <c r="C30" s="299" t="s">
        <v>13</v>
      </c>
      <c r="D30" s="316" t="s">
        <v>214</v>
      </c>
      <c r="E30" s="293" t="s">
        <v>165</v>
      </c>
      <c r="F30" s="299" t="s">
        <v>69</v>
      </c>
      <c r="G30" s="352">
        <f>SUM(G34:G34)</f>
        <v>28296</v>
      </c>
      <c r="H30" s="397" t="s">
        <v>85</v>
      </c>
      <c r="I30" s="352">
        <v>28296</v>
      </c>
      <c r="J30" s="352">
        <v>28296</v>
      </c>
      <c r="K30" s="46" t="s">
        <v>186</v>
      </c>
      <c r="L30" s="120">
        <f>SUM(L34:L34)</f>
        <v>5471.7878099999998</v>
      </c>
      <c r="M30" s="120">
        <f>M31+M32+M33</f>
        <v>389618.30000000005</v>
      </c>
      <c r="N30" s="120">
        <f>N31+N32+N33</f>
        <v>392533.98</v>
      </c>
      <c r="O30" s="120">
        <f>O31+O32+O33</f>
        <v>402723.13</v>
      </c>
      <c r="P30" s="132">
        <v>441593.45</v>
      </c>
      <c r="Q30" s="124">
        <v>448747.25</v>
      </c>
      <c r="R30" s="124">
        <v>462619.22</v>
      </c>
    </row>
    <row r="31" spans="1:18" s="35" customFormat="1" ht="39" customHeight="1" x14ac:dyDescent="0.3">
      <c r="A31" s="291"/>
      <c r="B31" s="178"/>
      <c r="C31" s="300"/>
      <c r="D31" s="317"/>
      <c r="E31" s="294"/>
      <c r="F31" s="300"/>
      <c r="G31" s="353"/>
      <c r="H31" s="397"/>
      <c r="I31" s="353"/>
      <c r="J31" s="353"/>
      <c r="K31" s="46" t="s">
        <v>187</v>
      </c>
      <c r="L31" s="120"/>
      <c r="M31" s="120">
        <f>M34</f>
        <v>389269.9</v>
      </c>
      <c r="N31" s="120">
        <f t="shared" ref="N31:O31" si="5">N34</f>
        <v>392175.79</v>
      </c>
      <c r="O31" s="120">
        <f t="shared" si="5"/>
        <v>402723.13</v>
      </c>
      <c r="P31" s="132">
        <v>441232.5</v>
      </c>
      <c r="Q31" s="124">
        <v>448375.98</v>
      </c>
      <c r="R31" s="124">
        <v>462619.22</v>
      </c>
    </row>
    <row r="32" spans="1:18" s="35" customFormat="1" ht="39" customHeight="1" x14ac:dyDescent="0.3">
      <c r="A32" s="291"/>
      <c r="B32" s="178"/>
      <c r="C32" s="300"/>
      <c r="D32" s="317"/>
      <c r="E32" s="294"/>
      <c r="F32" s="300"/>
      <c r="G32" s="353"/>
      <c r="H32" s="397"/>
      <c r="I32" s="353"/>
      <c r="J32" s="353"/>
      <c r="K32" s="46" t="s">
        <v>613</v>
      </c>
      <c r="L32" s="120"/>
      <c r="M32" s="120">
        <f>M35</f>
        <v>348.4</v>
      </c>
      <c r="N32" s="120">
        <f t="shared" ref="N32:O32" si="6">N35</f>
        <v>358.19</v>
      </c>
      <c r="O32" s="120">
        <f t="shared" si="6"/>
        <v>0</v>
      </c>
      <c r="P32" s="132">
        <v>360.95</v>
      </c>
      <c r="Q32" s="124">
        <v>371.27</v>
      </c>
      <c r="R32" s="124">
        <v>0</v>
      </c>
    </row>
    <row r="33" spans="1:18" s="35" customFormat="1" ht="39" customHeight="1" x14ac:dyDescent="0.3">
      <c r="A33" s="292"/>
      <c r="B33" s="179"/>
      <c r="C33" s="301"/>
      <c r="D33" s="318"/>
      <c r="E33" s="295"/>
      <c r="F33" s="301"/>
      <c r="G33" s="354"/>
      <c r="H33" s="397"/>
      <c r="I33" s="354"/>
      <c r="J33" s="354"/>
      <c r="K33" s="46" t="s">
        <v>328</v>
      </c>
      <c r="L33" s="120"/>
      <c r="M33" s="120">
        <v>0</v>
      </c>
      <c r="N33" s="120">
        <v>0</v>
      </c>
      <c r="O33" s="120">
        <v>0</v>
      </c>
      <c r="P33" s="132"/>
      <c r="Q33" s="124"/>
      <c r="R33" s="124"/>
    </row>
    <row r="34" spans="1:18" s="35" customFormat="1" ht="23.25" customHeight="1" x14ac:dyDescent="0.25">
      <c r="A34" s="308" t="s">
        <v>59</v>
      </c>
      <c r="B34" s="308" t="s">
        <v>444</v>
      </c>
      <c r="C34" s="287" t="s">
        <v>208</v>
      </c>
      <c r="D34" s="390" t="s">
        <v>443</v>
      </c>
      <c r="E34" s="287" t="s">
        <v>136</v>
      </c>
      <c r="F34" s="310" t="s">
        <v>69</v>
      </c>
      <c r="G34" s="382">
        <v>28296</v>
      </c>
      <c r="H34" s="308" t="s">
        <v>301</v>
      </c>
      <c r="I34" s="382">
        <v>28296</v>
      </c>
      <c r="J34" s="382">
        <v>28296</v>
      </c>
      <c r="K34" s="47" t="s">
        <v>187</v>
      </c>
      <c r="L34" s="81">
        <v>5471.7878099999998</v>
      </c>
      <c r="M34" s="47">
        <v>389269.9</v>
      </c>
      <c r="N34" s="44">
        <v>392175.79</v>
      </c>
      <c r="O34" s="44">
        <v>402723.13</v>
      </c>
      <c r="P34" s="132"/>
      <c r="Q34" s="124"/>
      <c r="R34" s="124"/>
    </row>
    <row r="35" spans="1:18" s="35" customFormat="1" ht="22.5" customHeight="1" x14ac:dyDescent="0.25">
      <c r="A35" s="309"/>
      <c r="B35" s="309"/>
      <c r="C35" s="288"/>
      <c r="D35" s="391"/>
      <c r="E35" s="288"/>
      <c r="F35" s="311"/>
      <c r="G35" s="383"/>
      <c r="H35" s="309"/>
      <c r="I35" s="383"/>
      <c r="J35" s="383"/>
      <c r="K35" s="47" t="s">
        <v>613</v>
      </c>
      <c r="L35" s="81"/>
      <c r="M35" s="47">
        <v>348.4</v>
      </c>
      <c r="N35" s="44">
        <v>358.19</v>
      </c>
      <c r="O35" s="44">
        <v>0</v>
      </c>
      <c r="P35" s="132"/>
      <c r="Q35" s="124"/>
      <c r="R35" s="124"/>
    </row>
    <row r="36" spans="1:18" s="35" customFormat="1" ht="37.5" customHeight="1" x14ac:dyDescent="0.3">
      <c r="A36" s="290" t="s">
        <v>59</v>
      </c>
      <c r="B36" s="249" t="s">
        <v>445</v>
      </c>
      <c r="C36" s="299" t="s">
        <v>13</v>
      </c>
      <c r="D36" s="316" t="s">
        <v>214</v>
      </c>
      <c r="E36" s="293" t="s">
        <v>166</v>
      </c>
      <c r="F36" s="299" t="s">
        <v>69</v>
      </c>
      <c r="G36" s="352">
        <f>SUM(G40:G40)</f>
        <v>899</v>
      </c>
      <c r="H36" s="397" t="s">
        <v>85</v>
      </c>
      <c r="I36" s="352">
        <v>899</v>
      </c>
      <c r="J36" s="352">
        <v>899</v>
      </c>
      <c r="K36" s="46" t="s">
        <v>186</v>
      </c>
      <c r="L36" s="120">
        <f>SUM(L40:L40)</f>
        <v>41.555959999999999</v>
      </c>
      <c r="M36" s="120">
        <f>M37+M38+M39</f>
        <v>16033.116400000001</v>
      </c>
      <c r="N36" s="120">
        <f t="shared" ref="N36:O36" si="7">N37+N38+N39</f>
        <v>17768.188099999999</v>
      </c>
      <c r="O36" s="120">
        <f t="shared" si="7"/>
        <v>19039.701000000001</v>
      </c>
      <c r="P36" s="132">
        <v>441593.45</v>
      </c>
      <c r="Q36" s="124">
        <v>448747.25</v>
      </c>
      <c r="R36" s="124">
        <v>462619.22</v>
      </c>
    </row>
    <row r="37" spans="1:18" s="35" customFormat="1" ht="37.5" customHeight="1" x14ac:dyDescent="0.3">
      <c r="A37" s="291"/>
      <c r="B37" s="250"/>
      <c r="C37" s="300"/>
      <c r="D37" s="317"/>
      <c r="E37" s="294"/>
      <c r="F37" s="300"/>
      <c r="G37" s="353"/>
      <c r="H37" s="397"/>
      <c r="I37" s="353"/>
      <c r="J37" s="353"/>
      <c r="K37" s="46" t="s">
        <v>187</v>
      </c>
      <c r="L37" s="120"/>
      <c r="M37" s="120">
        <f>M40</f>
        <v>16020.566000000001</v>
      </c>
      <c r="N37" s="120">
        <f t="shared" ref="N37:O37" si="8">N40</f>
        <v>17755.111000000001</v>
      </c>
      <c r="O37" s="120">
        <f t="shared" si="8"/>
        <v>19039.701000000001</v>
      </c>
      <c r="P37" s="132">
        <v>441232.5</v>
      </c>
      <c r="Q37" s="124">
        <v>448375.98</v>
      </c>
      <c r="R37" s="124">
        <v>462619.22</v>
      </c>
    </row>
    <row r="38" spans="1:18" s="35" customFormat="1" ht="37.5" customHeight="1" x14ac:dyDescent="0.3">
      <c r="A38" s="291"/>
      <c r="B38" s="250"/>
      <c r="C38" s="300"/>
      <c r="D38" s="317"/>
      <c r="E38" s="294"/>
      <c r="F38" s="300"/>
      <c r="G38" s="353"/>
      <c r="H38" s="397"/>
      <c r="I38" s="353"/>
      <c r="J38" s="353"/>
      <c r="K38" s="46" t="s">
        <v>613</v>
      </c>
      <c r="L38" s="120"/>
      <c r="M38" s="120">
        <f>M41</f>
        <v>12.5504</v>
      </c>
      <c r="N38" s="120">
        <f t="shared" ref="N38:O38" si="9">N41</f>
        <v>13.0771</v>
      </c>
      <c r="O38" s="120">
        <f t="shared" si="9"/>
        <v>0</v>
      </c>
      <c r="P38" s="132">
        <v>360.95</v>
      </c>
      <c r="Q38" s="124">
        <v>371.27</v>
      </c>
      <c r="R38" s="124">
        <v>0</v>
      </c>
    </row>
    <row r="39" spans="1:18" s="35" customFormat="1" ht="37.5" customHeight="1" x14ac:dyDescent="0.3">
      <c r="A39" s="292"/>
      <c r="B39" s="251"/>
      <c r="C39" s="301"/>
      <c r="D39" s="318"/>
      <c r="E39" s="295"/>
      <c r="F39" s="301"/>
      <c r="G39" s="354"/>
      <c r="H39" s="397"/>
      <c r="I39" s="354"/>
      <c r="J39" s="354"/>
      <c r="K39" s="46" t="s">
        <v>328</v>
      </c>
      <c r="L39" s="120"/>
      <c r="M39" s="120">
        <v>0</v>
      </c>
      <c r="N39" s="120">
        <v>0</v>
      </c>
      <c r="O39" s="120">
        <v>0</v>
      </c>
      <c r="P39" s="132"/>
      <c r="Q39" s="124"/>
      <c r="R39" s="124"/>
    </row>
    <row r="40" spans="1:18" s="25" customFormat="1" ht="27" customHeight="1" x14ac:dyDescent="0.25">
      <c r="A40" s="308" t="s">
        <v>59</v>
      </c>
      <c r="B40" s="308" t="s">
        <v>445</v>
      </c>
      <c r="C40" s="287" t="s">
        <v>208</v>
      </c>
      <c r="D40" s="390" t="s">
        <v>446</v>
      </c>
      <c r="E40" s="287" t="s">
        <v>215</v>
      </c>
      <c r="F40" s="310" t="s">
        <v>69</v>
      </c>
      <c r="G40" s="382">
        <v>899</v>
      </c>
      <c r="H40" s="308" t="s">
        <v>301</v>
      </c>
      <c r="I40" s="382">
        <v>899</v>
      </c>
      <c r="J40" s="382">
        <v>899</v>
      </c>
      <c r="K40" s="47" t="s">
        <v>187</v>
      </c>
      <c r="L40" s="81">
        <v>41.555959999999999</v>
      </c>
      <c r="M40" s="47">
        <v>16020.566000000001</v>
      </c>
      <c r="N40" s="44">
        <v>17755.111000000001</v>
      </c>
      <c r="O40" s="44">
        <v>19039.701000000001</v>
      </c>
      <c r="P40" s="132"/>
      <c r="Q40" s="132"/>
      <c r="R40" s="132"/>
    </row>
    <row r="41" spans="1:18" s="25" customFormat="1" ht="30" customHeight="1" x14ac:dyDescent="0.25">
      <c r="A41" s="309"/>
      <c r="B41" s="309"/>
      <c r="C41" s="288"/>
      <c r="D41" s="391"/>
      <c r="E41" s="288"/>
      <c r="F41" s="311"/>
      <c r="G41" s="383"/>
      <c r="H41" s="309"/>
      <c r="I41" s="383"/>
      <c r="J41" s="383"/>
      <c r="K41" s="47" t="s">
        <v>613</v>
      </c>
      <c r="L41" s="121"/>
      <c r="M41" s="47">
        <v>12.5504</v>
      </c>
      <c r="N41" s="44">
        <v>13.0771</v>
      </c>
      <c r="O41" s="44">
        <v>0</v>
      </c>
      <c r="P41" s="132"/>
      <c r="Q41" s="132"/>
      <c r="R41" s="132"/>
    </row>
    <row r="42" spans="1:18" s="25" customFormat="1" ht="28.5" customHeight="1" x14ac:dyDescent="0.25">
      <c r="A42" s="290" t="s">
        <v>59</v>
      </c>
      <c r="B42" s="290" t="s">
        <v>447</v>
      </c>
      <c r="C42" s="299" t="s">
        <v>13</v>
      </c>
      <c r="D42" s="293" t="s">
        <v>543</v>
      </c>
      <c r="E42" s="296" t="s">
        <v>545</v>
      </c>
      <c r="F42" s="299" t="s">
        <v>69</v>
      </c>
      <c r="G42" s="352">
        <f>G46</f>
        <v>1834</v>
      </c>
      <c r="H42" s="384" t="s">
        <v>85</v>
      </c>
      <c r="I42" s="352">
        <v>1834</v>
      </c>
      <c r="J42" s="352">
        <v>1834</v>
      </c>
      <c r="K42" s="46" t="s">
        <v>186</v>
      </c>
      <c r="L42" s="46"/>
      <c r="M42" s="46">
        <f>M43+M44</f>
        <v>35942.035000000003</v>
      </c>
      <c r="N42" s="46">
        <f t="shared" ref="N42:O42" si="10">N43+N44</f>
        <v>38445.074999999997</v>
      </c>
      <c r="O42" s="46">
        <f t="shared" si="10"/>
        <v>40856.385000000002</v>
      </c>
      <c r="P42" s="132"/>
      <c r="Q42" s="132"/>
      <c r="R42" s="132">
        <v>0</v>
      </c>
    </row>
    <row r="43" spans="1:18" s="25" customFormat="1" ht="28.5" customHeight="1" x14ac:dyDescent="0.25">
      <c r="A43" s="291"/>
      <c r="B43" s="291"/>
      <c r="C43" s="300"/>
      <c r="D43" s="294"/>
      <c r="E43" s="297"/>
      <c r="F43" s="300"/>
      <c r="G43" s="353"/>
      <c r="H43" s="385"/>
      <c r="I43" s="353"/>
      <c r="J43" s="353"/>
      <c r="K43" s="46" t="s">
        <v>187</v>
      </c>
      <c r="L43" s="46"/>
      <c r="M43" s="46">
        <f>M46</f>
        <v>35942.035000000003</v>
      </c>
      <c r="N43" s="46">
        <f t="shared" ref="N43:O43" si="11">N46</f>
        <v>38445.074999999997</v>
      </c>
      <c r="O43" s="46">
        <f t="shared" si="11"/>
        <v>40856.385000000002</v>
      </c>
      <c r="P43" s="132"/>
      <c r="Q43" s="132"/>
      <c r="R43" s="132">
        <v>0</v>
      </c>
    </row>
    <row r="44" spans="1:18" s="25" customFormat="1" ht="28.5" customHeight="1" x14ac:dyDescent="0.25">
      <c r="A44" s="291"/>
      <c r="B44" s="291"/>
      <c r="C44" s="300"/>
      <c r="D44" s="294"/>
      <c r="E44" s="297"/>
      <c r="F44" s="300"/>
      <c r="G44" s="353"/>
      <c r="H44" s="385"/>
      <c r="I44" s="353"/>
      <c r="J44" s="353"/>
      <c r="K44" s="46" t="s">
        <v>613</v>
      </c>
      <c r="L44" s="46"/>
      <c r="M44" s="46">
        <f>M47</f>
        <v>0</v>
      </c>
      <c r="N44" s="46">
        <f t="shared" ref="N44:O44" si="12">N47</f>
        <v>0</v>
      </c>
      <c r="O44" s="46">
        <f t="shared" si="12"/>
        <v>0</v>
      </c>
      <c r="P44" s="132"/>
      <c r="Q44" s="132"/>
      <c r="R44" s="132">
        <v>0</v>
      </c>
    </row>
    <row r="45" spans="1:18" s="25" customFormat="1" ht="28.5" customHeight="1" x14ac:dyDescent="0.25">
      <c r="A45" s="292"/>
      <c r="B45" s="292"/>
      <c r="C45" s="301"/>
      <c r="D45" s="295"/>
      <c r="E45" s="298"/>
      <c r="F45" s="301"/>
      <c r="G45" s="354"/>
      <c r="H45" s="386"/>
      <c r="I45" s="354"/>
      <c r="J45" s="354"/>
      <c r="K45" s="46" t="s">
        <v>328</v>
      </c>
      <c r="L45" s="46"/>
      <c r="M45" s="46">
        <v>0</v>
      </c>
      <c r="N45" s="46">
        <v>0</v>
      </c>
      <c r="O45" s="46">
        <v>0</v>
      </c>
      <c r="P45" s="132"/>
      <c r="Q45" s="132"/>
      <c r="R45" s="132"/>
    </row>
    <row r="46" spans="1:18" s="35" customFormat="1" ht="23.25" customHeight="1" x14ac:dyDescent="0.25">
      <c r="A46" s="308" t="s">
        <v>59</v>
      </c>
      <c r="B46" s="308" t="s">
        <v>447</v>
      </c>
      <c r="C46" s="287" t="s">
        <v>208</v>
      </c>
      <c r="D46" s="287" t="s">
        <v>544</v>
      </c>
      <c r="E46" s="287" t="s">
        <v>136</v>
      </c>
      <c r="F46" s="310" t="s">
        <v>69</v>
      </c>
      <c r="G46" s="382">
        <v>1834</v>
      </c>
      <c r="H46" s="308" t="s">
        <v>301</v>
      </c>
      <c r="I46" s="382">
        <v>1834</v>
      </c>
      <c r="J46" s="382">
        <v>1834</v>
      </c>
      <c r="K46" s="47" t="s">
        <v>187</v>
      </c>
      <c r="L46" s="81">
        <v>5471.7878099999998</v>
      </c>
      <c r="M46" s="47">
        <v>35942.035000000003</v>
      </c>
      <c r="N46" s="44">
        <v>38445.074999999997</v>
      </c>
      <c r="O46" s="44">
        <v>40856.385000000002</v>
      </c>
      <c r="P46" s="132"/>
      <c r="Q46" s="124"/>
      <c r="R46" s="124"/>
    </row>
    <row r="47" spans="1:18" s="35" customFormat="1" ht="22.5" customHeight="1" x14ac:dyDescent="0.25">
      <c r="A47" s="309"/>
      <c r="B47" s="309"/>
      <c r="C47" s="288"/>
      <c r="D47" s="288"/>
      <c r="E47" s="288"/>
      <c r="F47" s="311"/>
      <c r="G47" s="383"/>
      <c r="H47" s="309"/>
      <c r="I47" s="383"/>
      <c r="J47" s="383"/>
      <c r="K47" s="47" t="s">
        <v>613</v>
      </c>
      <c r="L47" s="81"/>
      <c r="M47" s="47">
        <v>0</v>
      </c>
      <c r="N47" s="44">
        <v>0</v>
      </c>
      <c r="O47" s="44">
        <v>0</v>
      </c>
      <c r="P47" s="132"/>
      <c r="Q47" s="124"/>
      <c r="R47" s="124"/>
    </row>
    <row r="48" spans="1:18" s="25" customFormat="1" ht="32.25" customHeight="1" x14ac:dyDescent="0.25">
      <c r="A48" s="290" t="s">
        <v>59</v>
      </c>
      <c r="B48" s="290" t="s">
        <v>449</v>
      </c>
      <c r="C48" s="299" t="s">
        <v>13</v>
      </c>
      <c r="D48" s="293" t="s">
        <v>448</v>
      </c>
      <c r="E48" s="296" t="s">
        <v>546</v>
      </c>
      <c r="F48" s="299" t="s">
        <v>98</v>
      </c>
      <c r="G48" s="352">
        <v>600</v>
      </c>
      <c r="H48" s="384" t="s">
        <v>85</v>
      </c>
      <c r="I48" s="352">
        <v>630</v>
      </c>
      <c r="J48" s="352">
        <v>0</v>
      </c>
      <c r="K48" s="46" t="s">
        <v>186</v>
      </c>
      <c r="L48" s="46"/>
      <c r="M48" s="46">
        <f>SUM(M49:M51)</f>
        <v>14864.41</v>
      </c>
      <c r="N48" s="48">
        <f>SUM(N49:N51)</f>
        <v>15540.06</v>
      </c>
      <c r="O48" s="48">
        <f>SUM(O49:O51)</f>
        <v>0</v>
      </c>
      <c r="P48" s="132">
        <v>14864.41</v>
      </c>
      <c r="Q48" s="132">
        <v>15540.06</v>
      </c>
      <c r="R48" s="132">
        <v>0</v>
      </c>
    </row>
    <row r="49" spans="1:18" s="25" customFormat="1" ht="32.25" customHeight="1" x14ac:dyDescent="0.25">
      <c r="A49" s="291"/>
      <c r="B49" s="291"/>
      <c r="C49" s="300"/>
      <c r="D49" s="294"/>
      <c r="E49" s="297"/>
      <c r="F49" s="300"/>
      <c r="G49" s="353"/>
      <c r="H49" s="385"/>
      <c r="I49" s="353"/>
      <c r="J49" s="353"/>
      <c r="K49" s="46" t="s">
        <v>187</v>
      </c>
      <c r="L49" s="46"/>
      <c r="M49" s="46">
        <f>M52</f>
        <v>14864.41</v>
      </c>
      <c r="N49" s="48">
        <f>N53</f>
        <v>15540.06</v>
      </c>
      <c r="O49" s="48">
        <v>0</v>
      </c>
      <c r="P49" s="132">
        <v>14864.41</v>
      </c>
      <c r="Q49" s="132">
        <v>15540.06</v>
      </c>
      <c r="R49" s="132">
        <v>0</v>
      </c>
    </row>
    <row r="50" spans="1:18" s="25" customFormat="1" ht="32.25" customHeight="1" x14ac:dyDescent="0.25">
      <c r="A50" s="291"/>
      <c r="B50" s="291"/>
      <c r="C50" s="300"/>
      <c r="D50" s="294"/>
      <c r="E50" s="297"/>
      <c r="F50" s="300"/>
      <c r="G50" s="353"/>
      <c r="H50" s="385"/>
      <c r="I50" s="353"/>
      <c r="J50" s="353"/>
      <c r="K50" s="46" t="s">
        <v>613</v>
      </c>
      <c r="L50" s="46"/>
      <c r="M50" s="46">
        <v>0</v>
      </c>
      <c r="N50" s="48">
        <v>0</v>
      </c>
      <c r="O50" s="48">
        <v>0</v>
      </c>
      <c r="P50" s="132">
        <v>0</v>
      </c>
      <c r="Q50" s="132">
        <v>0</v>
      </c>
      <c r="R50" s="132">
        <v>0</v>
      </c>
    </row>
    <row r="51" spans="1:18" s="25" customFormat="1" ht="32.25" customHeight="1" x14ac:dyDescent="0.25">
      <c r="A51" s="292"/>
      <c r="B51" s="292"/>
      <c r="C51" s="301"/>
      <c r="D51" s="295"/>
      <c r="E51" s="298"/>
      <c r="F51" s="301"/>
      <c r="G51" s="354"/>
      <c r="H51" s="386"/>
      <c r="I51" s="354"/>
      <c r="J51" s="354"/>
      <c r="K51" s="46" t="s">
        <v>328</v>
      </c>
      <c r="L51" s="46"/>
      <c r="M51" s="46">
        <v>0</v>
      </c>
      <c r="N51" s="48">
        <v>0</v>
      </c>
      <c r="O51" s="48">
        <v>0</v>
      </c>
      <c r="P51" s="132"/>
      <c r="Q51" s="132"/>
      <c r="R51" s="132"/>
    </row>
    <row r="52" spans="1:18" s="25" customFormat="1" ht="30" customHeight="1" x14ac:dyDescent="0.25">
      <c r="A52" s="190" t="s">
        <v>59</v>
      </c>
      <c r="B52" s="190" t="s">
        <v>449</v>
      </c>
      <c r="C52" s="180" t="s">
        <v>134</v>
      </c>
      <c r="D52" s="180" t="s">
        <v>462</v>
      </c>
      <c r="E52" s="180" t="s">
        <v>145</v>
      </c>
      <c r="F52" s="193" t="s">
        <v>98</v>
      </c>
      <c r="G52" s="114">
        <v>600</v>
      </c>
      <c r="H52" s="190" t="s">
        <v>301</v>
      </c>
      <c r="I52" s="114">
        <v>0</v>
      </c>
      <c r="J52" s="114" t="s">
        <v>85</v>
      </c>
      <c r="K52" s="47" t="s">
        <v>187</v>
      </c>
      <c r="L52" s="81"/>
      <c r="M52" s="47">
        <v>14864.41</v>
      </c>
      <c r="N52" s="44">
        <v>0</v>
      </c>
      <c r="O52" s="44">
        <v>0</v>
      </c>
      <c r="P52" s="132"/>
      <c r="Q52" s="132"/>
      <c r="R52" s="132"/>
    </row>
    <row r="53" spans="1:18" s="25" customFormat="1" ht="30" customHeight="1" x14ac:dyDescent="0.25">
      <c r="A53" s="201" t="s">
        <v>59</v>
      </c>
      <c r="B53" s="201" t="s">
        <v>449</v>
      </c>
      <c r="C53" s="200" t="s">
        <v>133</v>
      </c>
      <c r="D53" s="200" t="s">
        <v>462</v>
      </c>
      <c r="E53" s="200" t="s">
        <v>145</v>
      </c>
      <c r="F53" s="202" t="s">
        <v>98</v>
      </c>
      <c r="G53" s="114">
        <v>0</v>
      </c>
      <c r="H53" s="201" t="s">
        <v>85</v>
      </c>
      <c r="I53" s="114">
        <v>630</v>
      </c>
      <c r="J53" s="114" t="s">
        <v>85</v>
      </c>
      <c r="K53" s="47" t="s">
        <v>187</v>
      </c>
      <c r="L53" s="81"/>
      <c r="M53" s="47">
        <v>0</v>
      </c>
      <c r="N53" s="44">
        <v>15540.06</v>
      </c>
      <c r="O53" s="44">
        <v>0</v>
      </c>
      <c r="P53" s="132"/>
      <c r="Q53" s="132"/>
      <c r="R53" s="132"/>
    </row>
    <row r="54" spans="1:18" s="25" customFormat="1" ht="30" customHeight="1" x14ac:dyDescent="0.25">
      <c r="A54" s="290" t="s">
        <v>59</v>
      </c>
      <c r="B54" s="290" t="s">
        <v>450</v>
      </c>
      <c r="C54" s="299" t="s">
        <v>13</v>
      </c>
      <c r="D54" s="293" t="s">
        <v>451</v>
      </c>
      <c r="E54" s="296" t="s">
        <v>547</v>
      </c>
      <c r="F54" s="299" t="s">
        <v>98</v>
      </c>
      <c r="G54" s="352">
        <v>0</v>
      </c>
      <c r="H54" s="384" t="s">
        <v>85</v>
      </c>
      <c r="I54" s="352">
        <v>1</v>
      </c>
      <c r="J54" s="352">
        <v>0</v>
      </c>
      <c r="K54" s="46" t="s">
        <v>186</v>
      </c>
      <c r="L54" s="46"/>
      <c r="M54" s="46">
        <f>SUM(M55:M57)</f>
        <v>0</v>
      </c>
      <c r="N54" s="48">
        <f>SUM(N55:N57)</f>
        <v>6356.54</v>
      </c>
      <c r="O54" s="48">
        <f>SUM(O55:O57)</f>
        <v>0</v>
      </c>
      <c r="P54" s="132">
        <v>0</v>
      </c>
      <c r="Q54" s="132">
        <v>6356.54</v>
      </c>
      <c r="R54" s="132">
        <v>0</v>
      </c>
    </row>
    <row r="55" spans="1:18" s="25" customFormat="1" ht="30" customHeight="1" x14ac:dyDescent="0.25">
      <c r="A55" s="291"/>
      <c r="B55" s="291"/>
      <c r="C55" s="300"/>
      <c r="D55" s="294"/>
      <c r="E55" s="297"/>
      <c r="F55" s="300"/>
      <c r="G55" s="353"/>
      <c r="H55" s="385"/>
      <c r="I55" s="353"/>
      <c r="J55" s="353"/>
      <c r="K55" s="46" t="s">
        <v>187</v>
      </c>
      <c r="L55" s="46"/>
      <c r="M55" s="46">
        <f>M58</f>
        <v>0</v>
      </c>
      <c r="N55" s="48">
        <f>N58</f>
        <v>6356.54</v>
      </c>
      <c r="O55" s="48">
        <v>0</v>
      </c>
      <c r="P55" s="132">
        <v>0</v>
      </c>
      <c r="Q55" s="132">
        <v>6356.54</v>
      </c>
      <c r="R55" s="132">
        <v>0</v>
      </c>
    </row>
    <row r="56" spans="1:18" s="25" customFormat="1" ht="30" customHeight="1" x14ac:dyDescent="0.25">
      <c r="A56" s="291"/>
      <c r="B56" s="291"/>
      <c r="C56" s="300"/>
      <c r="D56" s="294"/>
      <c r="E56" s="297"/>
      <c r="F56" s="300"/>
      <c r="G56" s="353"/>
      <c r="H56" s="385"/>
      <c r="I56" s="353"/>
      <c r="J56" s="353"/>
      <c r="K56" s="46" t="s">
        <v>613</v>
      </c>
      <c r="L56" s="46"/>
      <c r="M56" s="46">
        <v>0</v>
      </c>
      <c r="N56" s="48">
        <v>0</v>
      </c>
      <c r="O56" s="48">
        <v>0</v>
      </c>
      <c r="P56" s="132">
        <v>0</v>
      </c>
      <c r="Q56" s="132">
        <v>0</v>
      </c>
      <c r="R56" s="132">
        <v>0</v>
      </c>
    </row>
    <row r="57" spans="1:18" s="25" customFormat="1" ht="30" customHeight="1" x14ac:dyDescent="0.25">
      <c r="A57" s="292"/>
      <c r="B57" s="292"/>
      <c r="C57" s="301"/>
      <c r="D57" s="295"/>
      <c r="E57" s="298"/>
      <c r="F57" s="301"/>
      <c r="G57" s="354"/>
      <c r="H57" s="386"/>
      <c r="I57" s="354"/>
      <c r="J57" s="354"/>
      <c r="K57" s="46" t="s">
        <v>328</v>
      </c>
      <c r="L57" s="46"/>
      <c r="M57" s="46">
        <v>0</v>
      </c>
      <c r="N57" s="48">
        <v>0</v>
      </c>
      <c r="O57" s="48">
        <v>0</v>
      </c>
      <c r="P57" s="132"/>
      <c r="Q57" s="132"/>
      <c r="R57" s="132"/>
    </row>
    <row r="58" spans="1:18" s="25" customFormat="1" ht="30" customHeight="1" x14ac:dyDescent="0.25">
      <c r="A58" s="190" t="s">
        <v>59</v>
      </c>
      <c r="B58" s="190" t="s">
        <v>450</v>
      </c>
      <c r="C58" s="180" t="s">
        <v>240</v>
      </c>
      <c r="D58" s="180" t="s">
        <v>462</v>
      </c>
      <c r="E58" s="180" t="s">
        <v>145</v>
      </c>
      <c r="F58" s="193" t="s">
        <v>98</v>
      </c>
      <c r="G58" s="114">
        <v>0</v>
      </c>
      <c r="H58" s="190" t="s">
        <v>85</v>
      </c>
      <c r="I58" s="114">
        <v>1</v>
      </c>
      <c r="J58" s="114">
        <v>0</v>
      </c>
      <c r="K58" s="47" t="s">
        <v>187</v>
      </c>
      <c r="L58" s="81"/>
      <c r="M58" s="47">
        <v>0</v>
      </c>
      <c r="N58" s="44">
        <v>6356.54</v>
      </c>
      <c r="O58" s="44">
        <v>0</v>
      </c>
      <c r="P58" s="132"/>
      <c r="Q58" s="132"/>
      <c r="R58" s="132"/>
    </row>
    <row r="59" spans="1:18" s="25" customFormat="1" ht="30" customHeight="1" x14ac:dyDescent="0.25">
      <c r="A59" s="290" t="s">
        <v>59</v>
      </c>
      <c r="B59" s="290" t="s">
        <v>452</v>
      </c>
      <c r="C59" s="299" t="s">
        <v>13</v>
      </c>
      <c r="D59" s="293" t="s">
        <v>453</v>
      </c>
      <c r="E59" s="296" t="s">
        <v>548</v>
      </c>
      <c r="F59" s="299" t="s">
        <v>98</v>
      </c>
      <c r="G59" s="352">
        <v>1</v>
      </c>
      <c r="H59" s="384" t="s">
        <v>85</v>
      </c>
      <c r="I59" s="352">
        <v>0</v>
      </c>
      <c r="J59" s="352">
        <v>0</v>
      </c>
      <c r="K59" s="46" t="s">
        <v>186</v>
      </c>
      <c r="L59" s="46"/>
      <c r="M59" s="46">
        <f>SUM(M60:M62)</f>
        <v>98787.39</v>
      </c>
      <c r="N59" s="48">
        <f>SUM(N60:N62)</f>
        <v>0</v>
      </c>
      <c r="O59" s="48">
        <f>SUM(O60:O62)</f>
        <v>0</v>
      </c>
      <c r="P59" s="132">
        <v>98787.39</v>
      </c>
      <c r="Q59" s="132">
        <v>0</v>
      </c>
      <c r="R59" s="132">
        <v>0</v>
      </c>
    </row>
    <row r="60" spans="1:18" s="25" customFormat="1" ht="30" customHeight="1" x14ac:dyDescent="0.25">
      <c r="A60" s="291"/>
      <c r="B60" s="291"/>
      <c r="C60" s="300"/>
      <c r="D60" s="294"/>
      <c r="E60" s="297"/>
      <c r="F60" s="300"/>
      <c r="G60" s="353"/>
      <c r="H60" s="385"/>
      <c r="I60" s="353"/>
      <c r="J60" s="353"/>
      <c r="K60" s="46" t="s">
        <v>187</v>
      </c>
      <c r="L60" s="46"/>
      <c r="M60" s="46">
        <f>M63</f>
        <v>98787.39</v>
      </c>
      <c r="N60" s="48">
        <f>N63</f>
        <v>0</v>
      </c>
      <c r="O60" s="48">
        <v>0</v>
      </c>
      <c r="P60" s="132">
        <v>98787.39</v>
      </c>
      <c r="Q60" s="132">
        <v>0</v>
      </c>
      <c r="R60" s="132">
        <v>0</v>
      </c>
    </row>
    <row r="61" spans="1:18" s="25" customFormat="1" ht="30" customHeight="1" x14ac:dyDescent="0.25">
      <c r="A61" s="291"/>
      <c r="B61" s="291"/>
      <c r="C61" s="300"/>
      <c r="D61" s="294"/>
      <c r="E61" s="297"/>
      <c r="F61" s="300"/>
      <c r="G61" s="353"/>
      <c r="H61" s="385"/>
      <c r="I61" s="353"/>
      <c r="J61" s="353"/>
      <c r="K61" s="46" t="s">
        <v>613</v>
      </c>
      <c r="L61" s="46"/>
      <c r="M61" s="46">
        <v>0</v>
      </c>
      <c r="N61" s="48">
        <v>0</v>
      </c>
      <c r="O61" s="48">
        <v>0</v>
      </c>
      <c r="P61" s="132">
        <v>0</v>
      </c>
      <c r="Q61" s="132">
        <v>0</v>
      </c>
      <c r="R61" s="132">
        <v>0</v>
      </c>
    </row>
    <row r="62" spans="1:18" s="25" customFormat="1" ht="30" customHeight="1" x14ac:dyDescent="0.25">
      <c r="A62" s="292"/>
      <c r="B62" s="292"/>
      <c r="C62" s="301"/>
      <c r="D62" s="295"/>
      <c r="E62" s="298"/>
      <c r="F62" s="301"/>
      <c r="G62" s="354"/>
      <c r="H62" s="386"/>
      <c r="I62" s="354"/>
      <c r="J62" s="354"/>
      <c r="K62" s="46" t="s">
        <v>328</v>
      </c>
      <c r="L62" s="46"/>
      <c r="M62" s="46">
        <v>0</v>
      </c>
      <c r="N62" s="48">
        <v>0</v>
      </c>
      <c r="O62" s="48">
        <v>0</v>
      </c>
      <c r="P62" s="132"/>
      <c r="Q62" s="132"/>
      <c r="R62" s="132"/>
    </row>
    <row r="63" spans="1:18" s="25" customFormat="1" ht="30" customHeight="1" x14ac:dyDescent="0.25">
      <c r="A63" s="190" t="s">
        <v>59</v>
      </c>
      <c r="B63" s="190" t="s">
        <v>452</v>
      </c>
      <c r="C63" s="180" t="s">
        <v>208</v>
      </c>
      <c r="D63" s="180" t="s">
        <v>463</v>
      </c>
      <c r="E63" s="180" t="s">
        <v>145</v>
      </c>
      <c r="F63" s="193" t="s">
        <v>98</v>
      </c>
      <c r="G63" s="114">
        <v>1</v>
      </c>
      <c r="H63" s="190" t="s">
        <v>301</v>
      </c>
      <c r="I63" s="114">
        <v>0</v>
      </c>
      <c r="J63" s="114">
        <v>0</v>
      </c>
      <c r="K63" s="47" t="s">
        <v>187</v>
      </c>
      <c r="L63" s="81"/>
      <c r="M63" s="47">
        <v>98787.39</v>
      </c>
      <c r="N63" s="44">
        <v>0</v>
      </c>
      <c r="O63" s="44">
        <v>0</v>
      </c>
      <c r="P63" s="132"/>
      <c r="Q63" s="132"/>
      <c r="R63" s="132"/>
    </row>
    <row r="64" spans="1:18" ht="20.25" customHeight="1" x14ac:dyDescent="0.25">
      <c r="A64" s="290" t="s">
        <v>59</v>
      </c>
      <c r="B64" s="299">
        <v>47251</v>
      </c>
      <c r="C64" s="299" t="s">
        <v>13</v>
      </c>
      <c r="D64" s="316" t="s">
        <v>454</v>
      </c>
      <c r="E64" s="296" t="s">
        <v>507</v>
      </c>
      <c r="F64" s="299" t="s">
        <v>98</v>
      </c>
      <c r="G64" s="299">
        <f>G68</f>
        <v>0</v>
      </c>
      <c r="H64" s="290" t="s">
        <v>85</v>
      </c>
      <c r="I64" s="290" t="s">
        <v>181</v>
      </c>
      <c r="J64" s="290" t="s">
        <v>176</v>
      </c>
      <c r="K64" s="46" t="s">
        <v>186</v>
      </c>
      <c r="L64" s="387">
        <f>SUM(L68:L71)</f>
        <v>43.74</v>
      </c>
      <c r="M64" s="46">
        <f>M65+M66+M67</f>
        <v>0</v>
      </c>
      <c r="N64" s="46">
        <f>N65+N66+N67</f>
        <v>4639.95</v>
      </c>
      <c r="O64" s="46">
        <f>O65+O66+O67</f>
        <v>0</v>
      </c>
      <c r="P64" s="132">
        <v>0</v>
      </c>
      <c r="Q64" s="132">
        <v>4639.95</v>
      </c>
      <c r="R64" s="132">
        <v>0</v>
      </c>
    </row>
    <row r="65" spans="1:18" ht="22.5" customHeight="1" x14ac:dyDescent="0.25">
      <c r="A65" s="291"/>
      <c r="B65" s="300"/>
      <c r="C65" s="300"/>
      <c r="D65" s="317"/>
      <c r="E65" s="297"/>
      <c r="F65" s="300"/>
      <c r="G65" s="300"/>
      <c r="H65" s="291"/>
      <c r="I65" s="291"/>
      <c r="J65" s="291"/>
      <c r="K65" s="46" t="s">
        <v>187</v>
      </c>
      <c r="L65" s="388"/>
      <c r="M65" s="46">
        <v>0</v>
      </c>
      <c r="N65" s="46">
        <v>0</v>
      </c>
      <c r="O65" s="46">
        <v>0</v>
      </c>
      <c r="P65" s="132">
        <v>0</v>
      </c>
      <c r="Q65" s="132">
        <v>0</v>
      </c>
      <c r="R65" s="132">
        <v>0</v>
      </c>
    </row>
    <row r="66" spans="1:18" ht="23.25" customHeight="1" x14ac:dyDescent="0.25">
      <c r="A66" s="291"/>
      <c r="B66" s="300"/>
      <c r="C66" s="300"/>
      <c r="D66" s="317"/>
      <c r="E66" s="297"/>
      <c r="F66" s="300"/>
      <c r="G66" s="300"/>
      <c r="H66" s="291"/>
      <c r="I66" s="291"/>
      <c r="J66" s="291"/>
      <c r="K66" s="46" t="s">
        <v>613</v>
      </c>
      <c r="L66" s="389"/>
      <c r="M66" s="46">
        <f>M68</f>
        <v>0</v>
      </c>
      <c r="N66" s="46">
        <f>N68</f>
        <v>4639.95</v>
      </c>
      <c r="O66" s="46">
        <f>O68</f>
        <v>0</v>
      </c>
      <c r="P66" s="132">
        <v>0</v>
      </c>
      <c r="Q66" s="132">
        <v>4639.95</v>
      </c>
      <c r="R66" s="132">
        <v>0</v>
      </c>
    </row>
    <row r="67" spans="1:18" ht="22.5" customHeight="1" x14ac:dyDescent="0.25">
      <c r="A67" s="292"/>
      <c r="B67" s="301"/>
      <c r="C67" s="301"/>
      <c r="D67" s="318"/>
      <c r="E67" s="298"/>
      <c r="F67" s="301"/>
      <c r="G67" s="301"/>
      <c r="H67" s="292"/>
      <c r="I67" s="292"/>
      <c r="J67" s="292"/>
      <c r="K67" s="46" t="s">
        <v>328</v>
      </c>
      <c r="L67" s="194"/>
      <c r="M67" s="46">
        <v>0</v>
      </c>
      <c r="N67" s="46">
        <v>0</v>
      </c>
      <c r="O67" s="214">
        <v>0</v>
      </c>
      <c r="P67" s="132"/>
      <c r="Q67" s="132"/>
      <c r="R67" s="132"/>
    </row>
    <row r="68" spans="1:18" ht="28.5" customHeight="1" x14ac:dyDescent="0.25">
      <c r="A68" s="190" t="s">
        <v>59</v>
      </c>
      <c r="B68" s="190" t="s">
        <v>217</v>
      </c>
      <c r="C68" s="180" t="s">
        <v>133</v>
      </c>
      <c r="D68" s="131" t="s">
        <v>616</v>
      </c>
      <c r="E68" s="180" t="s">
        <v>507</v>
      </c>
      <c r="F68" s="193" t="s">
        <v>98</v>
      </c>
      <c r="G68" s="193">
        <v>0</v>
      </c>
      <c r="H68" s="190" t="s">
        <v>85</v>
      </c>
      <c r="I68" s="190" t="s">
        <v>181</v>
      </c>
      <c r="J68" s="190" t="s">
        <v>176</v>
      </c>
      <c r="K68" s="47" t="s">
        <v>613</v>
      </c>
      <c r="L68" s="81">
        <v>43.74</v>
      </c>
      <c r="M68" s="44">
        <v>0</v>
      </c>
      <c r="N68" s="44">
        <v>4639.95</v>
      </c>
      <c r="O68" s="44">
        <v>0</v>
      </c>
      <c r="P68" s="132"/>
      <c r="Q68" s="132"/>
      <c r="R68" s="132"/>
    </row>
    <row r="69" spans="1:18" ht="21" customHeight="1" x14ac:dyDescent="0.25">
      <c r="A69" s="290" t="s">
        <v>59</v>
      </c>
      <c r="B69" s="299">
        <v>47255</v>
      </c>
      <c r="C69" s="299" t="s">
        <v>13</v>
      </c>
      <c r="D69" s="316" t="s">
        <v>455</v>
      </c>
      <c r="E69" s="296" t="s">
        <v>137</v>
      </c>
      <c r="F69" s="299" t="s">
        <v>98</v>
      </c>
      <c r="G69" s="299">
        <f>G73</f>
        <v>0</v>
      </c>
      <c r="H69" s="290" t="s">
        <v>85</v>
      </c>
      <c r="I69" s="290" t="s">
        <v>179</v>
      </c>
      <c r="J69" s="290" t="s">
        <v>176</v>
      </c>
      <c r="K69" s="46" t="s">
        <v>186</v>
      </c>
      <c r="L69" s="387">
        <f>SUM(L73:L74)</f>
        <v>0</v>
      </c>
      <c r="M69" s="46">
        <f>M70+M71+M72</f>
        <v>0</v>
      </c>
      <c r="N69" s="46">
        <f>N70+N71+N72</f>
        <v>0</v>
      </c>
      <c r="O69" s="46">
        <f>O70+O71+O72</f>
        <v>47140.31</v>
      </c>
      <c r="P69" s="132">
        <v>0</v>
      </c>
      <c r="Q69" s="132">
        <v>0</v>
      </c>
      <c r="R69" s="132">
        <v>47140.31</v>
      </c>
    </row>
    <row r="70" spans="1:18" ht="24" customHeight="1" x14ac:dyDescent="0.25">
      <c r="A70" s="291"/>
      <c r="B70" s="300"/>
      <c r="C70" s="300"/>
      <c r="D70" s="317"/>
      <c r="E70" s="298"/>
      <c r="F70" s="300"/>
      <c r="G70" s="300"/>
      <c r="H70" s="291"/>
      <c r="I70" s="291"/>
      <c r="J70" s="291"/>
      <c r="K70" s="46" t="s">
        <v>187</v>
      </c>
      <c r="L70" s="388"/>
      <c r="M70" s="46">
        <v>0</v>
      </c>
      <c r="N70" s="46">
        <v>0</v>
      </c>
      <c r="O70" s="46">
        <v>0</v>
      </c>
      <c r="P70" s="132">
        <v>0</v>
      </c>
      <c r="Q70" s="132">
        <v>0</v>
      </c>
      <c r="R70" s="132">
        <v>0</v>
      </c>
    </row>
    <row r="71" spans="1:18" ht="21" customHeight="1" x14ac:dyDescent="0.25">
      <c r="A71" s="291"/>
      <c r="B71" s="300"/>
      <c r="C71" s="300"/>
      <c r="D71" s="317"/>
      <c r="E71" s="296" t="s">
        <v>507</v>
      </c>
      <c r="F71" s="300"/>
      <c r="G71" s="300"/>
      <c r="H71" s="291"/>
      <c r="I71" s="291"/>
      <c r="J71" s="291"/>
      <c r="K71" s="46" t="s">
        <v>613</v>
      </c>
      <c r="L71" s="389"/>
      <c r="M71" s="46">
        <f>M73</f>
        <v>0</v>
      </c>
      <c r="N71" s="46">
        <f>N73</f>
        <v>0</v>
      </c>
      <c r="O71" s="46">
        <f>O73</f>
        <v>47140.31</v>
      </c>
      <c r="P71" s="132">
        <v>0</v>
      </c>
      <c r="Q71" s="132">
        <v>0</v>
      </c>
      <c r="R71" s="132">
        <v>47140.31</v>
      </c>
    </row>
    <row r="72" spans="1:18" ht="26.25" customHeight="1" x14ac:dyDescent="0.25">
      <c r="A72" s="292"/>
      <c r="B72" s="301"/>
      <c r="C72" s="301"/>
      <c r="D72" s="318"/>
      <c r="E72" s="298"/>
      <c r="F72" s="301"/>
      <c r="G72" s="301"/>
      <c r="H72" s="292"/>
      <c r="I72" s="292"/>
      <c r="J72" s="292"/>
      <c r="K72" s="46" t="s">
        <v>328</v>
      </c>
      <c r="L72" s="194"/>
      <c r="M72" s="46">
        <v>0</v>
      </c>
      <c r="N72" s="46">
        <v>0</v>
      </c>
      <c r="O72" s="214">
        <v>0</v>
      </c>
      <c r="P72" s="132"/>
      <c r="Q72" s="132"/>
      <c r="R72" s="132"/>
    </row>
    <row r="73" spans="1:18" ht="15.75" customHeight="1" x14ac:dyDescent="0.25">
      <c r="A73" s="308" t="s">
        <v>59</v>
      </c>
      <c r="B73" s="308" t="s">
        <v>456</v>
      </c>
      <c r="C73" s="287" t="s">
        <v>83</v>
      </c>
      <c r="D73" s="312" t="s">
        <v>617</v>
      </c>
      <c r="E73" s="27" t="s">
        <v>137</v>
      </c>
      <c r="F73" s="181" t="s">
        <v>98</v>
      </c>
      <c r="G73" s="181">
        <v>0</v>
      </c>
      <c r="H73" s="306" t="s">
        <v>85</v>
      </c>
      <c r="I73" s="176">
        <v>0</v>
      </c>
      <c r="J73" s="176">
        <v>1</v>
      </c>
      <c r="K73" s="314" t="s">
        <v>613</v>
      </c>
      <c r="L73" s="47"/>
      <c r="M73" s="304">
        <v>0</v>
      </c>
      <c r="N73" s="304">
        <v>0</v>
      </c>
      <c r="O73" s="304">
        <v>47140.31</v>
      </c>
      <c r="P73" s="132"/>
      <c r="Q73" s="132"/>
      <c r="R73" s="132"/>
    </row>
    <row r="74" spans="1:18" ht="25.5" customHeight="1" x14ac:dyDescent="0.25">
      <c r="A74" s="309"/>
      <c r="B74" s="309"/>
      <c r="C74" s="288"/>
      <c r="D74" s="313"/>
      <c r="E74" s="118" t="s">
        <v>507</v>
      </c>
      <c r="F74" s="181" t="s">
        <v>98</v>
      </c>
      <c r="G74" s="181">
        <v>0</v>
      </c>
      <c r="H74" s="307"/>
      <c r="I74" s="176">
        <v>0</v>
      </c>
      <c r="J74" s="176" t="s">
        <v>508</v>
      </c>
      <c r="K74" s="315"/>
      <c r="L74" s="47"/>
      <c r="M74" s="305"/>
      <c r="N74" s="305"/>
      <c r="O74" s="305"/>
      <c r="P74" s="132"/>
      <c r="Q74" s="132"/>
      <c r="R74" s="132"/>
    </row>
    <row r="75" spans="1:18" ht="22.5" customHeight="1" x14ac:dyDescent="0.25">
      <c r="A75" s="290" t="s">
        <v>59</v>
      </c>
      <c r="B75" s="290" t="s">
        <v>457</v>
      </c>
      <c r="C75" s="299" t="s">
        <v>13</v>
      </c>
      <c r="D75" s="316" t="s">
        <v>520</v>
      </c>
      <c r="E75" s="296" t="s">
        <v>265</v>
      </c>
      <c r="F75" s="299" t="s">
        <v>98</v>
      </c>
      <c r="G75" s="299">
        <v>31</v>
      </c>
      <c r="H75" s="290" t="s">
        <v>85</v>
      </c>
      <c r="I75" s="290" t="s">
        <v>176</v>
      </c>
      <c r="J75" s="290" t="s">
        <v>176</v>
      </c>
      <c r="K75" s="46" t="s">
        <v>186</v>
      </c>
      <c r="L75" s="46" t="e">
        <f>SUM(#REF!)</f>
        <v>#REF!</v>
      </c>
      <c r="M75" s="46">
        <f>SUM(M76:M78)</f>
        <v>295000.00060000003</v>
      </c>
      <c r="N75" s="46">
        <v>0</v>
      </c>
      <c r="O75" s="46">
        <f>SUM(O76:O78)</f>
        <v>0</v>
      </c>
      <c r="P75" s="132">
        <v>295000</v>
      </c>
      <c r="Q75" s="132">
        <v>0</v>
      </c>
      <c r="R75" s="132">
        <v>0</v>
      </c>
    </row>
    <row r="76" spans="1:18" ht="27" customHeight="1" x14ac:dyDescent="0.25">
      <c r="A76" s="291"/>
      <c r="B76" s="291"/>
      <c r="C76" s="300"/>
      <c r="D76" s="317"/>
      <c r="E76" s="297"/>
      <c r="F76" s="300"/>
      <c r="G76" s="300"/>
      <c r="H76" s="291"/>
      <c r="I76" s="291"/>
      <c r="J76" s="291"/>
      <c r="K76" s="46" t="s">
        <v>187</v>
      </c>
      <c r="L76" s="46"/>
      <c r="M76" s="46">
        <f>M79+M81+M83+M85+M87+M89+M91+M93+M95+M97+M99+M101+M103+M105+M107+M109+M111+M115+M117+M119+M121+M123+M125+M127+M129+M131+M133+M135+M137+M139+M141+M143+M145+M113</f>
        <v>236000.00000000003</v>
      </c>
      <c r="N76" s="46">
        <v>0</v>
      </c>
      <c r="O76" s="46">
        <v>0</v>
      </c>
      <c r="P76" s="132">
        <v>236000</v>
      </c>
      <c r="Q76" s="132">
        <v>0</v>
      </c>
      <c r="R76" s="132">
        <v>0</v>
      </c>
    </row>
    <row r="77" spans="1:18" ht="28.5" customHeight="1" x14ac:dyDescent="0.25">
      <c r="A77" s="291"/>
      <c r="B77" s="291"/>
      <c r="C77" s="300"/>
      <c r="D77" s="317"/>
      <c r="E77" s="297"/>
      <c r="F77" s="300"/>
      <c r="G77" s="300"/>
      <c r="H77" s="291"/>
      <c r="I77" s="291"/>
      <c r="J77" s="291"/>
      <c r="K77" s="46" t="s">
        <v>613</v>
      </c>
      <c r="L77" s="46"/>
      <c r="M77" s="46">
        <f>M80+M82+M84+M86+M88+M90+M92+M94+M96+M98+M100+M102+M104+M106+M108+M110+M112+M116+M118+M120+M122+M124+M126+M128+M130+M132+M134+M136+M138+M140+M142+M144+M146+M114</f>
        <v>59000.000600000007</v>
      </c>
      <c r="N77" s="46">
        <v>0</v>
      </c>
      <c r="O77" s="46">
        <v>0</v>
      </c>
      <c r="P77" s="132">
        <v>59000</v>
      </c>
      <c r="Q77" s="132">
        <v>0</v>
      </c>
      <c r="R77" s="132">
        <v>0</v>
      </c>
    </row>
    <row r="78" spans="1:18" ht="26.25" customHeight="1" x14ac:dyDescent="0.25">
      <c r="A78" s="292"/>
      <c r="B78" s="292"/>
      <c r="C78" s="301"/>
      <c r="D78" s="318"/>
      <c r="E78" s="298"/>
      <c r="F78" s="301"/>
      <c r="G78" s="301"/>
      <c r="H78" s="292"/>
      <c r="I78" s="292"/>
      <c r="J78" s="292"/>
      <c r="K78" s="46" t="s">
        <v>328</v>
      </c>
      <c r="L78" s="46"/>
      <c r="M78" s="46">
        <v>0</v>
      </c>
      <c r="N78" s="46">
        <v>0</v>
      </c>
      <c r="O78" s="46">
        <v>0</v>
      </c>
      <c r="P78" s="132"/>
      <c r="Q78" s="132"/>
      <c r="R78" s="132"/>
    </row>
    <row r="79" spans="1:18" s="232" customFormat="1" ht="16.149999999999999" customHeight="1" x14ac:dyDescent="0.2">
      <c r="A79" s="340" t="s">
        <v>59</v>
      </c>
      <c r="B79" s="340" t="s">
        <v>457</v>
      </c>
      <c r="C79" s="390" t="s">
        <v>519</v>
      </c>
      <c r="D79" s="412" t="s">
        <v>556</v>
      </c>
      <c r="E79" s="390" t="s">
        <v>145</v>
      </c>
      <c r="F79" s="392" t="s">
        <v>98</v>
      </c>
      <c r="G79" s="392">
        <v>1</v>
      </c>
      <c r="H79" s="340" t="s">
        <v>301</v>
      </c>
      <c r="I79" s="340" t="s">
        <v>176</v>
      </c>
      <c r="J79" s="340" t="s">
        <v>176</v>
      </c>
      <c r="K79" s="228" t="s">
        <v>187</v>
      </c>
      <c r="L79" s="228"/>
      <c r="M79" s="80">
        <v>1986.7192</v>
      </c>
      <c r="N79" s="228">
        <v>0</v>
      </c>
      <c r="O79" s="228">
        <v>0</v>
      </c>
      <c r="P79" s="231"/>
      <c r="Q79" s="231"/>
      <c r="R79" s="231"/>
    </row>
    <row r="80" spans="1:18" s="232" customFormat="1" ht="16.149999999999999" customHeight="1" x14ac:dyDescent="0.2">
      <c r="A80" s="341"/>
      <c r="B80" s="342"/>
      <c r="C80" s="391"/>
      <c r="D80" s="413"/>
      <c r="E80" s="391"/>
      <c r="F80" s="393"/>
      <c r="G80" s="393"/>
      <c r="H80" s="342"/>
      <c r="I80" s="342"/>
      <c r="J80" s="342"/>
      <c r="K80" s="47" t="s">
        <v>613</v>
      </c>
      <c r="L80" s="228"/>
      <c r="M80" s="80">
        <v>496.6798</v>
      </c>
      <c r="N80" s="228">
        <v>0</v>
      </c>
      <c r="O80" s="228">
        <v>0</v>
      </c>
      <c r="P80" s="231"/>
      <c r="Q80" s="231"/>
      <c r="R80" s="231"/>
    </row>
    <row r="81" spans="1:18" s="232" customFormat="1" ht="16.149999999999999" customHeight="1" x14ac:dyDescent="0.2">
      <c r="A81" s="340" t="s">
        <v>59</v>
      </c>
      <c r="B81" s="340" t="s">
        <v>525</v>
      </c>
      <c r="C81" s="390" t="s">
        <v>269</v>
      </c>
      <c r="D81" s="412" t="s">
        <v>237</v>
      </c>
      <c r="E81" s="390" t="s">
        <v>145</v>
      </c>
      <c r="F81" s="392" t="s">
        <v>98</v>
      </c>
      <c r="G81" s="392">
        <v>1</v>
      </c>
      <c r="H81" s="340" t="s">
        <v>301</v>
      </c>
      <c r="I81" s="340" t="s">
        <v>176</v>
      </c>
      <c r="J81" s="340" t="s">
        <v>176</v>
      </c>
      <c r="K81" s="228" t="s">
        <v>187</v>
      </c>
      <c r="L81" s="228"/>
      <c r="M81" s="80">
        <v>263.00799999999998</v>
      </c>
      <c r="N81" s="228">
        <v>0</v>
      </c>
      <c r="O81" s="228">
        <v>0</v>
      </c>
      <c r="P81" s="231"/>
      <c r="Q81" s="231"/>
      <c r="R81" s="231"/>
    </row>
    <row r="82" spans="1:18" s="232" customFormat="1" ht="16.149999999999999" customHeight="1" x14ac:dyDescent="0.2">
      <c r="A82" s="341"/>
      <c r="B82" s="342"/>
      <c r="C82" s="391"/>
      <c r="D82" s="413"/>
      <c r="E82" s="391"/>
      <c r="F82" s="393"/>
      <c r="G82" s="393"/>
      <c r="H82" s="342"/>
      <c r="I82" s="342"/>
      <c r="J82" s="342"/>
      <c r="K82" s="47" t="s">
        <v>613</v>
      </c>
      <c r="L82" s="228"/>
      <c r="M82" s="80">
        <v>65.751999999999995</v>
      </c>
      <c r="N82" s="228">
        <v>0</v>
      </c>
      <c r="O82" s="228">
        <v>0</v>
      </c>
      <c r="P82" s="231"/>
      <c r="Q82" s="231"/>
      <c r="R82" s="231"/>
    </row>
    <row r="83" spans="1:18" s="232" customFormat="1" ht="16.149999999999999" customHeight="1" x14ac:dyDescent="0.2">
      <c r="A83" s="340" t="s">
        <v>59</v>
      </c>
      <c r="B83" s="340" t="s">
        <v>457</v>
      </c>
      <c r="C83" s="390" t="s">
        <v>111</v>
      </c>
      <c r="D83" s="412" t="s">
        <v>527</v>
      </c>
      <c r="E83" s="390" t="s">
        <v>145</v>
      </c>
      <c r="F83" s="392" t="s">
        <v>98</v>
      </c>
      <c r="G83" s="392">
        <v>1</v>
      </c>
      <c r="H83" s="340" t="s">
        <v>301</v>
      </c>
      <c r="I83" s="340" t="s">
        <v>176</v>
      </c>
      <c r="J83" s="340" t="s">
        <v>176</v>
      </c>
      <c r="K83" s="228" t="s">
        <v>187</v>
      </c>
      <c r="L83" s="228"/>
      <c r="M83" s="80">
        <v>31498.180799999998</v>
      </c>
      <c r="N83" s="228">
        <v>0</v>
      </c>
      <c r="O83" s="228">
        <v>0</v>
      </c>
      <c r="P83" s="233">
        <f>M83+M84+M93+M94+M111+M112+M129+M130+M133+M134</f>
        <v>202274.421</v>
      </c>
      <c r="Q83" s="233">
        <f>M83+M93+M111+M129+M133</f>
        <v>161819.5368</v>
      </c>
      <c r="R83" s="231"/>
    </row>
    <row r="84" spans="1:18" s="232" customFormat="1" ht="16.149999999999999" customHeight="1" x14ac:dyDescent="0.2">
      <c r="A84" s="341"/>
      <c r="B84" s="342"/>
      <c r="C84" s="391"/>
      <c r="D84" s="413"/>
      <c r="E84" s="391"/>
      <c r="F84" s="393"/>
      <c r="G84" s="393"/>
      <c r="H84" s="342"/>
      <c r="I84" s="342"/>
      <c r="J84" s="342"/>
      <c r="K84" s="47" t="s">
        <v>613</v>
      </c>
      <c r="L84" s="228"/>
      <c r="M84" s="80">
        <v>7874.5451999999996</v>
      </c>
      <c r="N84" s="228">
        <v>0</v>
      </c>
      <c r="O84" s="228">
        <v>0</v>
      </c>
      <c r="P84" s="233"/>
      <c r="Q84" s="233">
        <f>M84+M94+M112+M130+M134</f>
        <v>40454.8842</v>
      </c>
      <c r="R84" s="231"/>
    </row>
    <row r="85" spans="1:18" s="232" customFormat="1" ht="16.149999999999999" customHeight="1" x14ac:dyDescent="0.2">
      <c r="A85" s="340" t="s">
        <v>59</v>
      </c>
      <c r="B85" s="340" t="s">
        <v>457</v>
      </c>
      <c r="C85" s="390" t="s">
        <v>526</v>
      </c>
      <c r="D85" s="412" t="s">
        <v>237</v>
      </c>
      <c r="E85" s="390" t="s">
        <v>145</v>
      </c>
      <c r="F85" s="392" t="s">
        <v>98</v>
      </c>
      <c r="G85" s="392">
        <v>1</v>
      </c>
      <c r="H85" s="340" t="s">
        <v>301</v>
      </c>
      <c r="I85" s="340" t="s">
        <v>176</v>
      </c>
      <c r="J85" s="340" t="s">
        <v>176</v>
      </c>
      <c r="K85" s="228" t="s">
        <v>187</v>
      </c>
      <c r="L85" s="228"/>
      <c r="M85" s="80">
        <v>104.82</v>
      </c>
      <c r="N85" s="228">
        <v>0</v>
      </c>
      <c r="O85" s="228">
        <v>0</v>
      </c>
      <c r="P85" s="231">
        <f>P75-P83</f>
        <v>92725.578999999998</v>
      </c>
      <c r="Q85" s="231">
        <f>M79+M81+M85+M87+M89+M91+M95+M97+M99+M101+M103+M105+M107+M109+M115+M117+M119+M121+M123+M125+M127+M131+M135+M137+M139+M141+M143+M145+M113</f>
        <v>74180.463199999998</v>
      </c>
      <c r="R85" s="231"/>
    </row>
    <row r="86" spans="1:18" s="232" customFormat="1" ht="16.149999999999999" customHeight="1" x14ac:dyDescent="0.2">
      <c r="A86" s="341"/>
      <c r="B86" s="342"/>
      <c r="C86" s="391"/>
      <c r="D86" s="413"/>
      <c r="E86" s="391"/>
      <c r="F86" s="393"/>
      <c r="G86" s="393"/>
      <c r="H86" s="342"/>
      <c r="I86" s="342"/>
      <c r="J86" s="342"/>
      <c r="K86" s="47" t="s">
        <v>613</v>
      </c>
      <c r="L86" s="228"/>
      <c r="M86" s="80">
        <v>26.204999999999998</v>
      </c>
      <c r="N86" s="228">
        <v>0</v>
      </c>
      <c r="O86" s="228">
        <v>0</v>
      </c>
      <c r="P86" s="231">
        <f>Q85+Q86</f>
        <v>92725.579599999997</v>
      </c>
      <c r="Q86" s="231">
        <f>M80+M82+M86+M88+M90+M92+M96+M98+M100+M102+M104+M106+M108+M110+M116+M118+M120+M122+M124+M126+M128+M132+M136+M138+M140+M142+M144+M146+M114</f>
        <v>18545.116399999999</v>
      </c>
      <c r="R86" s="231"/>
    </row>
    <row r="87" spans="1:18" s="232" customFormat="1" ht="16.149999999999999" customHeight="1" x14ac:dyDescent="0.2">
      <c r="A87" s="340" t="s">
        <v>59</v>
      </c>
      <c r="B87" s="340" t="s">
        <v>457</v>
      </c>
      <c r="C87" s="390" t="s">
        <v>287</v>
      </c>
      <c r="D87" s="412" t="s">
        <v>524</v>
      </c>
      <c r="E87" s="390" t="s">
        <v>145</v>
      </c>
      <c r="F87" s="392" t="s">
        <v>98</v>
      </c>
      <c r="G87" s="392">
        <v>1</v>
      </c>
      <c r="H87" s="340" t="s">
        <v>301</v>
      </c>
      <c r="I87" s="340" t="s">
        <v>176</v>
      </c>
      <c r="J87" s="340" t="s">
        <v>176</v>
      </c>
      <c r="K87" s="228" t="s">
        <v>187</v>
      </c>
      <c r="L87" s="228"/>
      <c r="M87" s="80">
        <v>439.98399999999998</v>
      </c>
      <c r="N87" s="228">
        <v>0</v>
      </c>
      <c r="O87" s="228">
        <v>0</v>
      </c>
      <c r="P87" s="231">
        <f>P85-P86</f>
        <v>-5.9999999939464033E-4</v>
      </c>
      <c r="Q87" s="231"/>
      <c r="R87" s="231"/>
    </row>
    <row r="88" spans="1:18" s="232" customFormat="1" ht="16.149999999999999" customHeight="1" x14ac:dyDescent="0.2">
      <c r="A88" s="341"/>
      <c r="B88" s="342"/>
      <c r="C88" s="391"/>
      <c r="D88" s="413"/>
      <c r="E88" s="391"/>
      <c r="F88" s="393"/>
      <c r="G88" s="393"/>
      <c r="H88" s="342"/>
      <c r="I88" s="342"/>
      <c r="J88" s="342"/>
      <c r="K88" s="47" t="s">
        <v>613</v>
      </c>
      <c r="L88" s="228"/>
      <c r="M88" s="80">
        <v>109.996</v>
      </c>
      <c r="N88" s="228">
        <v>0</v>
      </c>
      <c r="O88" s="228">
        <v>0</v>
      </c>
      <c r="P88" s="231"/>
      <c r="Q88" s="231"/>
      <c r="R88" s="231"/>
    </row>
    <row r="89" spans="1:18" s="232" customFormat="1" ht="16.149999999999999" customHeight="1" x14ac:dyDescent="0.2">
      <c r="A89" s="340" t="s">
        <v>59</v>
      </c>
      <c r="B89" s="340" t="s">
        <v>457</v>
      </c>
      <c r="C89" s="390" t="s">
        <v>528</v>
      </c>
      <c r="D89" s="412" t="s">
        <v>237</v>
      </c>
      <c r="E89" s="390" t="s">
        <v>145</v>
      </c>
      <c r="F89" s="392" t="s">
        <v>98</v>
      </c>
      <c r="G89" s="392">
        <v>1</v>
      </c>
      <c r="H89" s="340" t="s">
        <v>301</v>
      </c>
      <c r="I89" s="340" t="s">
        <v>176</v>
      </c>
      <c r="J89" s="340" t="s">
        <v>176</v>
      </c>
      <c r="K89" s="228" t="s">
        <v>187</v>
      </c>
      <c r="L89" s="228"/>
      <c r="M89" s="80">
        <v>168</v>
      </c>
      <c r="N89" s="228">
        <v>0</v>
      </c>
      <c r="O89" s="228">
        <v>0</v>
      </c>
      <c r="P89" s="231"/>
      <c r="Q89" s="231"/>
      <c r="R89" s="231"/>
    </row>
    <row r="90" spans="1:18" s="232" customFormat="1" ht="16.149999999999999" customHeight="1" x14ac:dyDescent="0.2">
      <c r="A90" s="341"/>
      <c r="B90" s="342"/>
      <c r="C90" s="391"/>
      <c r="D90" s="413"/>
      <c r="E90" s="391"/>
      <c r="F90" s="393"/>
      <c r="G90" s="393"/>
      <c r="H90" s="342"/>
      <c r="I90" s="342"/>
      <c r="J90" s="342"/>
      <c r="K90" s="47" t="s">
        <v>613</v>
      </c>
      <c r="L90" s="228"/>
      <c r="M90" s="80">
        <v>42</v>
      </c>
      <c r="N90" s="228">
        <v>0</v>
      </c>
      <c r="O90" s="228">
        <v>0</v>
      </c>
      <c r="P90" s="231"/>
      <c r="Q90" s="231"/>
      <c r="R90" s="231"/>
    </row>
    <row r="91" spans="1:18" s="232" customFormat="1" ht="16.149999999999999" customHeight="1" x14ac:dyDescent="0.2">
      <c r="A91" s="340" t="s">
        <v>59</v>
      </c>
      <c r="B91" s="340" t="s">
        <v>457</v>
      </c>
      <c r="C91" s="390" t="s">
        <v>521</v>
      </c>
      <c r="D91" s="412" t="s">
        <v>237</v>
      </c>
      <c r="E91" s="390" t="s">
        <v>145</v>
      </c>
      <c r="F91" s="392" t="s">
        <v>98</v>
      </c>
      <c r="G91" s="392">
        <v>1</v>
      </c>
      <c r="H91" s="340" t="s">
        <v>301</v>
      </c>
      <c r="I91" s="340" t="s">
        <v>176</v>
      </c>
      <c r="J91" s="340" t="s">
        <v>176</v>
      </c>
      <c r="K91" s="228" t="s">
        <v>187</v>
      </c>
      <c r="L91" s="228"/>
      <c r="M91" s="80">
        <v>128</v>
      </c>
      <c r="N91" s="228">
        <v>0</v>
      </c>
      <c r="O91" s="228">
        <v>0</v>
      </c>
      <c r="P91" s="231"/>
      <c r="Q91" s="231"/>
      <c r="R91" s="231"/>
    </row>
    <row r="92" spans="1:18" s="232" customFormat="1" ht="16.149999999999999" customHeight="1" x14ac:dyDescent="0.2">
      <c r="A92" s="341"/>
      <c r="B92" s="342"/>
      <c r="C92" s="391"/>
      <c r="D92" s="413"/>
      <c r="E92" s="391"/>
      <c r="F92" s="393"/>
      <c r="G92" s="393"/>
      <c r="H92" s="342"/>
      <c r="I92" s="342"/>
      <c r="J92" s="342"/>
      <c r="K92" s="47" t="s">
        <v>613</v>
      </c>
      <c r="L92" s="228"/>
      <c r="M92" s="80">
        <v>32</v>
      </c>
      <c r="N92" s="228">
        <v>0</v>
      </c>
      <c r="O92" s="228">
        <v>0</v>
      </c>
      <c r="P92" s="231"/>
      <c r="Q92" s="231"/>
      <c r="R92" s="231"/>
    </row>
    <row r="93" spans="1:18" s="232" customFormat="1" ht="16.149999999999999" customHeight="1" x14ac:dyDescent="0.2">
      <c r="A93" s="340" t="s">
        <v>59</v>
      </c>
      <c r="B93" s="340" t="s">
        <v>457</v>
      </c>
      <c r="C93" s="390" t="s">
        <v>522</v>
      </c>
      <c r="D93" s="412" t="s">
        <v>527</v>
      </c>
      <c r="E93" s="390" t="s">
        <v>145</v>
      </c>
      <c r="F93" s="392" t="s">
        <v>98</v>
      </c>
      <c r="G93" s="392">
        <v>1</v>
      </c>
      <c r="H93" s="340" t="s">
        <v>301</v>
      </c>
      <c r="I93" s="340" t="s">
        <v>176</v>
      </c>
      <c r="J93" s="340" t="s">
        <v>176</v>
      </c>
      <c r="K93" s="228" t="s">
        <v>187</v>
      </c>
      <c r="L93" s="228"/>
      <c r="M93" s="80">
        <v>37893.968000000001</v>
      </c>
      <c r="N93" s="228">
        <v>0</v>
      </c>
      <c r="O93" s="228">
        <v>0</v>
      </c>
      <c r="P93" s="231"/>
      <c r="Q93" s="231"/>
      <c r="R93" s="231"/>
    </row>
    <row r="94" spans="1:18" s="232" customFormat="1" ht="16.149999999999999" customHeight="1" x14ac:dyDescent="0.2">
      <c r="A94" s="341"/>
      <c r="B94" s="341"/>
      <c r="C94" s="414"/>
      <c r="D94" s="413"/>
      <c r="E94" s="414"/>
      <c r="F94" s="415"/>
      <c r="G94" s="415"/>
      <c r="H94" s="341"/>
      <c r="I94" s="341"/>
      <c r="J94" s="341"/>
      <c r="K94" s="47" t="s">
        <v>613</v>
      </c>
      <c r="L94" s="228"/>
      <c r="M94" s="80">
        <v>9473.4920000000002</v>
      </c>
      <c r="N94" s="228">
        <v>0</v>
      </c>
      <c r="O94" s="228">
        <v>0</v>
      </c>
      <c r="P94" s="231"/>
      <c r="Q94" s="231"/>
      <c r="R94" s="231"/>
    </row>
    <row r="95" spans="1:18" s="232" customFormat="1" ht="16.149999999999999" customHeight="1" x14ac:dyDescent="0.2">
      <c r="A95" s="341"/>
      <c r="B95" s="341"/>
      <c r="C95" s="414"/>
      <c r="D95" s="412" t="s">
        <v>554</v>
      </c>
      <c r="E95" s="414"/>
      <c r="F95" s="415"/>
      <c r="G95" s="415"/>
      <c r="H95" s="341"/>
      <c r="I95" s="341"/>
      <c r="J95" s="341"/>
      <c r="K95" s="228" t="s">
        <v>187</v>
      </c>
      <c r="L95" s="228"/>
      <c r="M95" s="80">
        <v>1294.2855999999999</v>
      </c>
      <c r="N95" s="228">
        <v>0</v>
      </c>
      <c r="O95" s="228">
        <v>0</v>
      </c>
      <c r="P95" s="231"/>
      <c r="Q95" s="231"/>
      <c r="R95" s="231"/>
    </row>
    <row r="96" spans="1:18" s="232" customFormat="1" ht="16.149999999999999" customHeight="1" x14ac:dyDescent="0.2">
      <c r="A96" s="342"/>
      <c r="B96" s="342"/>
      <c r="C96" s="391"/>
      <c r="D96" s="413"/>
      <c r="E96" s="391"/>
      <c r="F96" s="393"/>
      <c r="G96" s="393"/>
      <c r="H96" s="342"/>
      <c r="I96" s="342"/>
      <c r="J96" s="342"/>
      <c r="K96" s="47" t="s">
        <v>613</v>
      </c>
      <c r="L96" s="228"/>
      <c r="M96" s="80">
        <v>323.57139999999998</v>
      </c>
      <c r="N96" s="228">
        <v>0</v>
      </c>
      <c r="O96" s="228">
        <v>0</v>
      </c>
      <c r="P96" s="231"/>
      <c r="Q96" s="231"/>
      <c r="R96" s="231"/>
    </row>
    <row r="97" spans="1:18" s="232" customFormat="1" ht="16.149999999999999" customHeight="1" x14ac:dyDescent="0.2">
      <c r="A97" s="340" t="s">
        <v>59</v>
      </c>
      <c r="B97" s="340" t="s">
        <v>457</v>
      </c>
      <c r="C97" s="390" t="s">
        <v>529</v>
      </c>
      <c r="D97" s="412" t="s">
        <v>530</v>
      </c>
      <c r="E97" s="390" t="s">
        <v>145</v>
      </c>
      <c r="F97" s="392" t="s">
        <v>98</v>
      </c>
      <c r="G97" s="392">
        <v>1</v>
      </c>
      <c r="H97" s="340" t="s">
        <v>301</v>
      </c>
      <c r="I97" s="340" t="s">
        <v>176</v>
      </c>
      <c r="J97" s="340" t="s">
        <v>176</v>
      </c>
      <c r="K97" s="228" t="s">
        <v>187</v>
      </c>
      <c r="L97" s="228"/>
      <c r="M97" s="80">
        <v>1268.9856</v>
      </c>
      <c r="N97" s="228">
        <v>0</v>
      </c>
      <c r="O97" s="228">
        <v>0</v>
      </c>
      <c r="P97" s="231"/>
      <c r="Q97" s="231"/>
      <c r="R97" s="231"/>
    </row>
    <row r="98" spans="1:18" s="232" customFormat="1" ht="16.149999999999999" customHeight="1" x14ac:dyDescent="0.2">
      <c r="A98" s="341"/>
      <c r="B98" s="342"/>
      <c r="C98" s="391"/>
      <c r="D98" s="413"/>
      <c r="E98" s="391"/>
      <c r="F98" s="393"/>
      <c r="G98" s="393"/>
      <c r="H98" s="342"/>
      <c r="I98" s="342"/>
      <c r="J98" s="342"/>
      <c r="K98" s="47" t="s">
        <v>613</v>
      </c>
      <c r="L98" s="228"/>
      <c r="M98" s="80">
        <v>317.24639999999999</v>
      </c>
      <c r="N98" s="228">
        <v>0</v>
      </c>
      <c r="O98" s="228">
        <v>0</v>
      </c>
      <c r="P98" s="231"/>
      <c r="Q98" s="231"/>
      <c r="R98" s="231"/>
    </row>
    <row r="99" spans="1:18" s="232" customFormat="1" ht="16.149999999999999" customHeight="1" x14ac:dyDescent="0.2">
      <c r="A99" s="340" t="s">
        <v>59</v>
      </c>
      <c r="B99" s="340" t="s">
        <v>457</v>
      </c>
      <c r="C99" s="390" t="s">
        <v>541</v>
      </c>
      <c r="D99" s="412" t="s">
        <v>557</v>
      </c>
      <c r="E99" s="390" t="s">
        <v>145</v>
      </c>
      <c r="F99" s="392" t="s">
        <v>98</v>
      </c>
      <c r="G99" s="392">
        <v>1</v>
      </c>
      <c r="H99" s="340" t="s">
        <v>301</v>
      </c>
      <c r="I99" s="340" t="s">
        <v>176</v>
      </c>
      <c r="J99" s="340" t="s">
        <v>176</v>
      </c>
      <c r="K99" s="228" t="s">
        <v>187</v>
      </c>
      <c r="L99" s="228"/>
      <c r="M99" s="80">
        <v>2980.9792000000002</v>
      </c>
      <c r="N99" s="228">
        <v>0</v>
      </c>
      <c r="O99" s="228">
        <v>0</v>
      </c>
      <c r="P99" s="231"/>
      <c r="Q99" s="231"/>
      <c r="R99" s="231"/>
    </row>
    <row r="100" spans="1:18" s="232" customFormat="1" ht="16.149999999999999" customHeight="1" x14ac:dyDescent="0.2">
      <c r="A100" s="341"/>
      <c r="B100" s="342"/>
      <c r="C100" s="391"/>
      <c r="D100" s="413"/>
      <c r="E100" s="391"/>
      <c r="F100" s="393"/>
      <c r="G100" s="393"/>
      <c r="H100" s="342"/>
      <c r="I100" s="342"/>
      <c r="J100" s="342"/>
      <c r="K100" s="47" t="s">
        <v>613</v>
      </c>
      <c r="L100" s="228"/>
      <c r="M100" s="80">
        <v>745.24540000000002</v>
      </c>
      <c r="N100" s="228">
        <v>0</v>
      </c>
      <c r="O100" s="228">
        <v>0</v>
      </c>
      <c r="P100" s="231"/>
      <c r="Q100" s="231"/>
      <c r="R100" s="231"/>
    </row>
    <row r="101" spans="1:18" s="232" customFormat="1" ht="16.149999999999999" customHeight="1" x14ac:dyDescent="0.2">
      <c r="A101" s="340" t="s">
        <v>59</v>
      </c>
      <c r="B101" s="340" t="s">
        <v>457</v>
      </c>
      <c r="C101" s="390" t="s">
        <v>133</v>
      </c>
      <c r="D101" s="412" t="s">
        <v>537</v>
      </c>
      <c r="E101" s="390" t="s">
        <v>145</v>
      </c>
      <c r="F101" s="392" t="s">
        <v>98</v>
      </c>
      <c r="G101" s="392">
        <v>1</v>
      </c>
      <c r="H101" s="340" t="s">
        <v>301</v>
      </c>
      <c r="I101" s="340" t="s">
        <v>176</v>
      </c>
      <c r="J101" s="340" t="s">
        <v>176</v>
      </c>
      <c r="K101" s="228" t="s">
        <v>187</v>
      </c>
      <c r="L101" s="228"/>
      <c r="M101" s="80">
        <v>825.9624</v>
      </c>
      <c r="N101" s="228">
        <v>0</v>
      </c>
      <c r="O101" s="228">
        <v>0</v>
      </c>
      <c r="P101" s="231"/>
      <c r="Q101" s="231"/>
      <c r="R101" s="231"/>
    </row>
    <row r="102" spans="1:18" s="232" customFormat="1" ht="16.149999999999999" customHeight="1" x14ac:dyDescent="0.2">
      <c r="A102" s="341"/>
      <c r="B102" s="342"/>
      <c r="C102" s="391"/>
      <c r="D102" s="413"/>
      <c r="E102" s="391"/>
      <c r="F102" s="393"/>
      <c r="G102" s="393"/>
      <c r="H102" s="342"/>
      <c r="I102" s="342"/>
      <c r="J102" s="342"/>
      <c r="K102" s="47" t="s">
        <v>613</v>
      </c>
      <c r="L102" s="228"/>
      <c r="M102" s="80">
        <v>206.4906</v>
      </c>
      <c r="N102" s="228">
        <v>0</v>
      </c>
      <c r="O102" s="228">
        <v>0</v>
      </c>
      <c r="P102" s="231"/>
      <c r="Q102" s="231"/>
      <c r="R102" s="231"/>
    </row>
    <row r="103" spans="1:18" s="232" customFormat="1" ht="16.149999999999999" customHeight="1" x14ac:dyDescent="0.2">
      <c r="A103" s="340" t="s">
        <v>59</v>
      </c>
      <c r="B103" s="340" t="s">
        <v>457</v>
      </c>
      <c r="C103" s="390" t="s">
        <v>540</v>
      </c>
      <c r="D103" s="412" t="s">
        <v>524</v>
      </c>
      <c r="E103" s="390" t="s">
        <v>145</v>
      </c>
      <c r="F103" s="392" t="s">
        <v>98</v>
      </c>
      <c r="G103" s="392">
        <v>1</v>
      </c>
      <c r="H103" s="340" t="s">
        <v>301</v>
      </c>
      <c r="I103" s="340" t="s">
        <v>176</v>
      </c>
      <c r="J103" s="340" t="s">
        <v>176</v>
      </c>
      <c r="K103" s="228" t="s">
        <v>187</v>
      </c>
      <c r="L103" s="228"/>
      <c r="M103" s="80">
        <v>597.85599999999999</v>
      </c>
      <c r="N103" s="228">
        <v>0</v>
      </c>
      <c r="O103" s="228">
        <v>0</v>
      </c>
      <c r="P103" s="231"/>
      <c r="Q103" s="231"/>
      <c r="R103" s="231"/>
    </row>
    <row r="104" spans="1:18" s="232" customFormat="1" ht="16.149999999999999" customHeight="1" x14ac:dyDescent="0.2">
      <c r="A104" s="341"/>
      <c r="B104" s="342"/>
      <c r="C104" s="391"/>
      <c r="D104" s="413"/>
      <c r="E104" s="391"/>
      <c r="F104" s="393"/>
      <c r="G104" s="393"/>
      <c r="H104" s="342"/>
      <c r="I104" s="342"/>
      <c r="J104" s="342"/>
      <c r="K104" s="47" t="s">
        <v>613</v>
      </c>
      <c r="L104" s="228"/>
      <c r="M104" s="80">
        <v>149.464</v>
      </c>
      <c r="N104" s="228">
        <v>0</v>
      </c>
      <c r="O104" s="228">
        <v>0</v>
      </c>
      <c r="P104" s="231"/>
      <c r="Q104" s="231"/>
      <c r="R104" s="231"/>
    </row>
    <row r="105" spans="1:18" s="232" customFormat="1" ht="16.149999999999999" customHeight="1" x14ac:dyDescent="0.2">
      <c r="A105" s="340" t="s">
        <v>59</v>
      </c>
      <c r="B105" s="340" t="s">
        <v>457</v>
      </c>
      <c r="C105" s="390" t="s">
        <v>251</v>
      </c>
      <c r="D105" s="412" t="s">
        <v>558</v>
      </c>
      <c r="E105" s="390" t="s">
        <v>145</v>
      </c>
      <c r="F105" s="392" t="s">
        <v>98</v>
      </c>
      <c r="G105" s="392">
        <v>1</v>
      </c>
      <c r="H105" s="340" t="s">
        <v>301</v>
      </c>
      <c r="I105" s="340" t="s">
        <v>176</v>
      </c>
      <c r="J105" s="340" t="s">
        <v>176</v>
      </c>
      <c r="K105" s="228" t="s">
        <v>187</v>
      </c>
      <c r="L105" s="228"/>
      <c r="M105" s="80">
        <v>1175.3599999999999</v>
      </c>
      <c r="N105" s="228">
        <v>0</v>
      </c>
      <c r="O105" s="228">
        <v>0</v>
      </c>
      <c r="P105" s="231"/>
      <c r="Q105" s="231"/>
      <c r="R105" s="231"/>
    </row>
    <row r="106" spans="1:18" s="232" customFormat="1" ht="16.149999999999999" customHeight="1" x14ac:dyDescent="0.2">
      <c r="A106" s="341"/>
      <c r="B106" s="342"/>
      <c r="C106" s="391"/>
      <c r="D106" s="413"/>
      <c r="E106" s="391"/>
      <c r="F106" s="393"/>
      <c r="G106" s="393"/>
      <c r="H106" s="342"/>
      <c r="I106" s="342"/>
      <c r="J106" s="342"/>
      <c r="K106" s="47" t="s">
        <v>613</v>
      </c>
      <c r="L106" s="228"/>
      <c r="M106" s="80">
        <v>293.83999999999997</v>
      </c>
      <c r="N106" s="228">
        <v>0</v>
      </c>
      <c r="O106" s="228">
        <v>0</v>
      </c>
      <c r="P106" s="231"/>
      <c r="Q106" s="231"/>
      <c r="R106" s="231"/>
    </row>
    <row r="107" spans="1:18" s="232" customFormat="1" ht="16.149999999999999" customHeight="1" x14ac:dyDescent="0.2">
      <c r="A107" s="340" t="s">
        <v>59</v>
      </c>
      <c r="B107" s="340" t="s">
        <v>457</v>
      </c>
      <c r="C107" s="390" t="s">
        <v>240</v>
      </c>
      <c r="D107" s="412" t="s">
        <v>537</v>
      </c>
      <c r="E107" s="390" t="s">
        <v>145</v>
      </c>
      <c r="F107" s="392" t="s">
        <v>98</v>
      </c>
      <c r="G107" s="392">
        <v>1</v>
      </c>
      <c r="H107" s="340" t="s">
        <v>301</v>
      </c>
      <c r="I107" s="340" t="s">
        <v>176</v>
      </c>
      <c r="J107" s="340" t="s">
        <v>176</v>
      </c>
      <c r="K107" s="228" t="s">
        <v>187</v>
      </c>
      <c r="L107" s="228"/>
      <c r="M107" s="80">
        <v>487.25839999999999</v>
      </c>
      <c r="N107" s="228">
        <v>0</v>
      </c>
      <c r="O107" s="228">
        <v>0</v>
      </c>
      <c r="P107" s="231"/>
      <c r="Q107" s="231"/>
      <c r="R107" s="231"/>
    </row>
    <row r="108" spans="1:18" s="232" customFormat="1" ht="16.149999999999999" customHeight="1" x14ac:dyDescent="0.2">
      <c r="A108" s="341"/>
      <c r="B108" s="342"/>
      <c r="C108" s="391"/>
      <c r="D108" s="413"/>
      <c r="E108" s="391"/>
      <c r="F108" s="393"/>
      <c r="G108" s="393"/>
      <c r="H108" s="342"/>
      <c r="I108" s="342"/>
      <c r="J108" s="342"/>
      <c r="K108" s="47" t="s">
        <v>613</v>
      </c>
      <c r="L108" s="228"/>
      <c r="M108" s="80">
        <v>121.8146</v>
      </c>
      <c r="N108" s="228">
        <v>0</v>
      </c>
      <c r="O108" s="228">
        <v>0</v>
      </c>
      <c r="P108" s="231"/>
      <c r="Q108" s="231"/>
      <c r="R108" s="231"/>
    </row>
    <row r="109" spans="1:18" s="232" customFormat="1" ht="16.149999999999999" customHeight="1" x14ac:dyDescent="0.2">
      <c r="A109" s="340" t="s">
        <v>59</v>
      </c>
      <c r="B109" s="340" t="s">
        <v>457</v>
      </c>
      <c r="C109" s="390" t="s">
        <v>233</v>
      </c>
      <c r="D109" s="412" t="s">
        <v>559</v>
      </c>
      <c r="E109" s="390" t="s">
        <v>145</v>
      </c>
      <c r="F109" s="392" t="s">
        <v>98</v>
      </c>
      <c r="G109" s="392">
        <v>1</v>
      </c>
      <c r="H109" s="340" t="s">
        <v>301</v>
      </c>
      <c r="I109" s="340" t="s">
        <v>176</v>
      </c>
      <c r="J109" s="340" t="s">
        <v>176</v>
      </c>
      <c r="K109" s="228" t="s">
        <v>187</v>
      </c>
      <c r="L109" s="228"/>
      <c r="M109" s="80">
        <v>945.04</v>
      </c>
      <c r="N109" s="228">
        <v>0</v>
      </c>
      <c r="O109" s="228">
        <v>0</v>
      </c>
      <c r="P109" s="231"/>
      <c r="Q109" s="231"/>
      <c r="R109" s="231"/>
    </row>
    <row r="110" spans="1:18" s="232" customFormat="1" ht="16.149999999999999" customHeight="1" x14ac:dyDescent="0.2">
      <c r="A110" s="341"/>
      <c r="B110" s="342"/>
      <c r="C110" s="391"/>
      <c r="D110" s="413"/>
      <c r="E110" s="391"/>
      <c r="F110" s="393"/>
      <c r="G110" s="393"/>
      <c r="H110" s="342"/>
      <c r="I110" s="342"/>
      <c r="J110" s="342"/>
      <c r="K110" s="47" t="s">
        <v>613</v>
      </c>
      <c r="L110" s="228"/>
      <c r="M110" s="80">
        <v>236.26</v>
      </c>
      <c r="N110" s="228">
        <v>0</v>
      </c>
      <c r="O110" s="228">
        <v>0</v>
      </c>
      <c r="P110" s="231"/>
      <c r="Q110" s="231"/>
      <c r="R110" s="231"/>
    </row>
    <row r="111" spans="1:18" s="232" customFormat="1" ht="16.149999999999999" customHeight="1" x14ac:dyDescent="0.2">
      <c r="A111" s="340" t="s">
        <v>59</v>
      </c>
      <c r="B111" s="340" t="s">
        <v>457</v>
      </c>
      <c r="C111" s="390" t="s">
        <v>288</v>
      </c>
      <c r="D111" s="412" t="s">
        <v>527</v>
      </c>
      <c r="E111" s="390" t="s">
        <v>145</v>
      </c>
      <c r="F111" s="392" t="s">
        <v>98</v>
      </c>
      <c r="G111" s="392">
        <v>1</v>
      </c>
      <c r="H111" s="340" t="s">
        <v>301</v>
      </c>
      <c r="I111" s="340" t="s">
        <v>176</v>
      </c>
      <c r="J111" s="340" t="s">
        <v>176</v>
      </c>
      <c r="K111" s="228" t="s">
        <v>187</v>
      </c>
      <c r="L111" s="228"/>
      <c r="M111" s="80">
        <v>25307.705600000001</v>
      </c>
      <c r="N111" s="228">
        <v>0</v>
      </c>
      <c r="O111" s="228">
        <v>0</v>
      </c>
      <c r="P111" s="231"/>
      <c r="Q111" s="231"/>
      <c r="R111" s="231"/>
    </row>
    <row r="112" spans="1:18" s="232" customFormat="1" ht="16.149999999999999" customHeight="1" x14ac:dyDescent="0.2">
      <c r="A112" s="341"/>
      <c r="B112" s="341"/>
      <c r="C112" s="414"/>
      <c r="D112" s="413"/>
      <c r="E112" s="414"/>
      <c r="F112" s="415"/>
      <c r="G112" s="415"/>
      <c r="H112" s="341"/>
      <c r="I112" s="341"/>
      <c r="J112" s="341"/>
      <c r="K112" s="47" t="s">
        <v>613</v>
      </c>
      <c r="L112" s="228"/>
      <c r="M112" s="80">
        <v>6326.9264000000003</v>
      </c>
      <c r="N112" s="228">
        <v>0</v>
      </c>
      <c r="O112" s="228">
        <v>0</v>
      </c>
      <c r="P112" s="231"/>
      <c r="Q112" s="231"/>
      <c r="R112" s="231"/>
    </row>
    <row r="113" spans="1:18" s="232" customFormat="1" ht="20.25" customHeight="1" x14ac:dyDescent="0.2">
      <c r="A113" s="341"/>
      <c r="B113" s="341"/>
      <c r="C113" s="414"/>
      <c r="D113" s="412" t="s">
        <v>560</v>
      </c>
      <c r="E113" s="414"/>
      <c r="F113" s="415"/>
      <c r="G113" s="415"/>
      <c r="H113" s="341"/>
      <c r="I113" s="341"/>
      <c r="J113" s="341"/>
      <c r="K113" s="228" t="s">
        <v>187</v>
      </c>
      <c r="L113" s="228"/>
      <c r="M113" s="80">
        <v>1347.6320000000001</v>
      </c>
      <c r="N113" s="228">
        <v>0</v>
      </c>
      <c r="O113" s="228">
        <v>0</v>
      </c>
      <c r="P113" s="231"/>
      <c r="Q113" s="231"/>
      <c r="R113" s="231"/>
    </row>
    <row r="114" spans="1:18" s="232" customFormat="1" ht="20.25" customHeight="1" x14ac:dyDescent="0.2">
      <c r="A114" s="342"/>
      <c r="B114" s="342"/>
      <c r="C114" s="391"/>
      <c r="D114" s="413"/>
      <c r="E114" s="391"/>
      <c r="F114" s="393"/>
      <c r="G114" s="393"/>
      <c r="H114" s="342"/>
      <c r="I114" s="342"/>
      <c r="J114" s="342"/>
      <c r="K114" s="47" t="s">
        <v>613</v>
      </c>
      <c r="L114" s="228"/>
      <c r="M114" s="80">
        <v>336.90800000000002</v>
      </c>
      <c r="N114" s="228">
        <v>0</v>
      </c>
      <c r="O114" s="228">
        <v>0</v>
      </c>
      <c r="P114" s="231"/>
      <c r="Q114" s="231"/>
      <c r="R114" s="231"/>
    </row>
    <row r="115" spans="1:18" s="232" customFormat="1" ht="16.149999999999999" customHeight="1" x14ac:dyDescent="0.2">
      <c r="A115" s="340" t="s">
        <v>59</v>
      </c>
      <c r="B115" s="340" t="s">
        <v>457</v>
      </c>
      <c r="C115" s="390" t="s">
        <v>539</v>
      </c>
      <c r="D115" s="412" t="s">
        <v>561</v>
      </c>
      <c r="E115" s="390" t="s">
        <v>145</v>
      </c>
      <c r="F115" s="392" t="s">
        <v>98</v>
      </c>
      <c r="G115" s="392">
        <v>1</v>
      </c>
      <c r="H115" s="340" t="s">
        <v>301</v>
      </c>
      <c r="I115" s="340" t="s">
        <v>176</v>
      </c>
      <c r="J115" s="340" t="s">
        <v>176</v>
      </c>
      <c r="K115" s="228" t="s">
        <v>187</v>
      </c>
      <c r="L115" s="228"/>
      <c r="M115" s="80">
        <v>1843.412</v>
      </c>
      <c r="N115" s="228">
        <v>0</v>
      </c>
      <c r="O115" s="228">
        <v>0</v>
      </c>
      <c r="P115" s="231"/>
      <c r="Q115" s="231"/>
      <c r="R115" s="231"/>
    </row>
    <row r="116" spans="1:18" s="232" customFormat="1" ht="16.149999999999999" customHeight="1" x14ac:dyDescent="0.2">
      <c r="A116" s="341"/>
      <c r="B116" s="342"/>
      <c r="C116" s="391"/>
      <c r="D116" s="413"/>
      <c r="E116" s="391"/>
      <c r="F116" s="393"/>
      <c r="G116" s="393"/>
      <c r="H116" s="342"/>
      <c r="I116" s="342"/>
      <c r="J116" s="342"/>
      <c r="K116" s="47" t="s">
        <v>613</v>
      </c>
      <c r="L116" s="228"/>
      <c r="M116" s="80">
        <v>460.85300000000001</v>
      </c>
      <c r="N116" s="228">
        <v>0</v>
      </c>
      <c r="O116" s="228">
        <v>0</v>
      </c>
      <c r="P116" s="231"/>
      <c r="Q116" s="231"/>
      <c r="R116" s="231"/>
    </row>
    <row r="117" spans="1:18" s="232" customFormat="1" ht="16.149999999999999" customHeight="1" x14ac:dyDescent="0.2">
      <c r="A117" s="340" t="s">
        <v>59</v>
      </c>
      <c r="B117" s="340" t="s">
        <v>457</v>
      </c>
      <c r="C117" s="390" t="s">
        <v>538</v>
      </c>
      <c r="D117" s="412" t="s">
        <v>524</v>
      </c>
      <c r="E117" s="390" t="s">
        <v>145</v>
      </c>
      <c r="F117" s="392" t="s">
        <v>98</v>
      </c>
      <c r="G117" s="392">
        <v>1</v>
      </c>
      <c r="H117" s="340" t="s">
        <v>301</v>
      </c>
      <c r="I117" s="340" t="s">
        <v>176</v>
      </c>
      <c r="J117" s="340" t="s">
        <v>176</v>
      </c>
      <c r="K117" s="228" t="s">
        <v>187</v>
      </c>
      <c r="L117" s="228"/>
      <c r="M117" s="80">
        <v>815.72</v>
      </c>
      <c r="N117" s="228">
        <v>0</v>
      </c>
      <c r="O117" s="228">
        <v>0</v>
      </c>
      <c r="P117" s="231"/>
      <c r="Q117" s="231"/>
      <c r="R117" s="231"/>
    </row>
    <row r="118" spans="1:18" s="232" customFormat="1" ht="16.149999999999999" customHeight="1" x14ac:dyDescent="0.2">
      <c r="A118" s="341"/>
      <c r="B118" s="342"/>
      <c r="C118" s="391"/>
      <c r="D118" s="413"/>
      <c r="E118" s="391"/>
      <c r="F118" s="393"/>
      <c r="G118" s="393"/>
      <c r="H118" s="342"/>
      <c r="I118" s="342"/>
      <c r="J118" s="342"/>
      <c r="K118" s="47" t="s">
        <v>613</v>
      </c>
      <c r="L118" s="228"/>
      <c r="M118" s="80">
        <v>203.93</v>
      </c>
      <c r="N118" s="228">
        <v>0</v>
      </c>
      <c r="O118" s="228">
        <v>0</v>
      </c>
      <c r="P118" s="231"/>
      <c r="Q118" s="231"/>
      <c r="R118" s="231"/>
    </row>
    <row r="119" spans="1:18" s="232" customFormat="1" ht="16.149999999999999" customHeight="1" x14ac:dyDescent="0.2">
      <c r="A119" s="340" t="s">
        <v>59</v>
      </c>
      <c r="B119" s="340" t="s">
        <v>457</v>
      </c>
      <c r="C119" s="390" t="s">
        <v>241</v>
      </c>
      <c r="D119" s="412" t="s">
        <v>562</v>
      </c>
      <c r="E119" s="390" t="s">
        <v>145</v>
      </c>
      <c r="F119" s="392" t="s">
        <v>98</v>
      </c>
      <c r="G119" s="392">
        <v>1</v>
      </c>
      <c r="H119" s="340" t="s">
        <v>301</v>
      </c>
      <c r="I119" s="340" t="s">
        <v>176</v>
      </c>
      <c r="J119" s="340" t="s">
        <v>176</v>
      </c>
      <c r="K119" s="228" t="s">
        <v>187</v>
      </c>
      <c r="L119" s="228"/>
      <c r="M119" s="80">
        <v>892.88</v>
      </c>
      <c r="N119" s="228">
        <v>0</v>
      </c>
      <c r="O119" s="228">
        <v>0</v>
      </c>
      <c r="P119" s="231"/>
      <c r="Q119" s="231"/>
      <c r="R119" s="231"/>
    </row>
    <row r="120" spans="1:18" s="232" customFormat="1" ht="16.149999999999999" customHeight="1" x14ac:dyDescent="0.2">
      <c r="A120" s="341"/>
      <c r="B120" s="342"/>
      <c r="C120" s="391"/>
      <c r="D120" s="413"/>
      <c r="E120" s="391"/>
      <c r="F120" s="393"/>
      <c r="G120" s="393"/>
      <c r="H120" s="342"/>
      <c r="I120" s="342"/>
      <c r="J120" s="342"/>
      <c r="K120" s="47" t="s">
        <v>613</v>
      </c>
      <c r="L120" s="228"/>
      <c r="M120" s="80">
        <v>223.22</v>
      </c>
      <c r="N120" s="228">
        <v>0</v>
      </c>
      <c r="O120" s="228">
        <v>0</v>
      </c>
      <c r="P120" s="231"/>
      <c r="Q120" s="231"/>
      <c r="R120" s="231"/>
    </row>
    <row r="121" spans="1:18" s="232" customFormat="1" ht="16.149999999999999" customHeight="1" x14ac:dyDescent="0.2">
      <c r="A121" s="340" t="s">
        <v>59</v>
      </c>
      <c r="B121" s="340" t="s">
        <v>457</v>
      </c>
      <c r="C121" s="390" t="s">
        <v>242</v>
      </c>
      <c r="D121" s="412" t="s">
        <v>555</v>
      </c>
      <c r="E121" s="390" t="s">
        <v>145</v>
      </c>
      <c r="F121" s="392" t="s">
        <v>98</v>
      </c>
      <c r="G121" s="392">
        <v>1</v>
      </c>
      <c r="H121" s="340" t="s">
        <v>301</v>
      </c>
      <c r="I121" s="340" t="s">
        <v>176</v>
      </c>
      <c r="J121" s="340" t="s">
        <v>176</v>
      </c>
      <c r="K121" s="228" t="s">
        <v>187</v>
      </c>
      <c r="L121" s="228"/>
      <c r="M121" s="80">
        <v>1756.2896000000001</v>
      </c>
      <c r="N121" s="228">
        <v>0</v>
      </c>
      <c r="O121" s="228">
        <v>0</v>
      </c>
      <c r="P121" s="231"/>
      <c r="Q121" s="231"/>
      <c r="R121" s="231"/>
    </row>
    <row r="122" spans="1:18" s="232" customFormat="1" ht="16.149999999999999" customHeight="1" x14ac:dyDescent="0.2">
      <c r="A122" s="341"/>
      <c r="B122" s="342"/>
      <c r="C122" s="391"/>
      <c r="D122" s="413"/>
      <c r="E122" s="391"/>
      <c r="F122" s="393"/>
      <c r="G122" s="393"/>
      <c r="H122" s="342"/>
      <c r="I122" s="342"/>
      <c r="J122" s="342"/>
      <c r="K122" s="47" t="s">
        <v>613</v>
      </c>
      <c r="L122" s="228"/>
      <c r="M122" s="80">
        <v>439.07240000000002</v>
      </c>
      <c r="N122" s="228">
        <v>0</v>
      </c>
      <c r="O122" s="228">
        <v>0</v>
      </c>
      <c r="P122" s="231"/>
      <c r="Q122" s="231"/>
      <c r="R122" s="231"/>
    </row>
    <row r="123" spans="1:18" s="232" customFormat="1" ht="16.149999999999999" customHeight="1" x14ac:dyDescent="0.2">
      <c r="A123" s="340" t="s">
        <v>59</v>
      </c>
      <c r="B123" s="340" t="s">
        <v>457</v>
      </c>
      <c r="C123" s="390" t="s">
        <v>536</v>
      </c>
      <c r="D123" s="412" t="s">
        <v>534</v>
      </c>
      <c r="E123" s="390" t="s">
        <v>145</v>
      </c>
      <c r="F123" s="392" t="s">
        <v>98</v>
      </c>
      <c r="G123" s="392">
        <v>1</v>
      </c>
      <c r="H123" s="340" t="s">
        <v>301</v>
      </c>
      <c r="I123" s="340" t="s">
        <v>176</v>
      </c>
      <c r="J123" s="340" t="s">
        <v>176</v>
      </c>
      <c r="K123" s="228" t="s">
        <v>187</v>
      </c>
      <c r="L123" s="228"/>
      <c r="M123" s="80">
        <v>733.18399999999997</v>
      </c>
      <c r="N123" s="228">
        <v>0</v>
      </c>
      <c r="O123" s="228">
        <v>0</v>
      </c>
      <c r="P123" s="231"/>
      <c r="Q123" s="231"/>
      <c r="R123" s="231"/>
    </row>
    <row r="124" spans="1:18" s="232" customFormat="1" ht="16.149999999999999" customHeight="1" x14ac:dyDescent="0.2">
      <c r="A124" s="341"/>
      <c r="B124" s="342"/>
      <c r="C124" s="391"/>
      <c r="D124" s="413"/>
      <c r="E124" s="391"/>
      <c r="F124" s="393"/>
      <c r="G124" s="393"/>
      <c r="H124" s="342"/>
      <c r="I124" s="342"/>
      <c r="J124" s="342"/>
      <c r="K124" s="47" t="s">
        <v>613</v>
      </c>
      <c r="L124" s="228"/>
      <c r="M124" s="80">
        <v>183.29599999999999</v>
      </c>
      <c r="N124" s="228">
        <v>0</v>
      </c>
      <c r="O124" s="228">
        <v>0</v>
      </c>
      <c r="P124" s="231"/>
      <c r="Q124" s="231"/>
      <c r="R124" s="231"/>
    </row>
    <row r="125" spans="1:18" s="232" customFormat="1" ht="16.149999999999999" customHeight="1" x14ac:dyDescent="0.2">
      <c r="A125" s="340" t="s">
        <v>59</v>
      </c>
      <c r="B125" s="340" t="s">
        <v>457</v>
      </c>
      <c r="C125" s="390" t="s">
        <v>535</v>
      </c>
      <c r="D125" s="412" t="s">
        <v>466</v>
      </c>
      <c r="E125" s="390" t="s">
        <v>145</v>
      </c>
      <c r="F125" s="392" t="s">
        <v>98</v>
      </c>
      <c r="G125" s="392">
        <v>1</v>
      </c>
      <c r="H125" s="340" t="s">
        <v>301</v>
      </c>
      <c r="I125" s="340" t="s">
        <v>176</v>
      </c>
      <c r="J125" s="340" t="s">
        <v>176</v>
      </c>
      <c r="K125" s="228" t="s">
        <v>187</v>
      </c>
      <c r="L125" s="228"/>
      <c r="M125" s="80">
        <v>2646.0279999999998</v>
      </c>
      <c r="N125" s="228">
        <v>0</v>
      </c>
      <c r="O125" s="228">
        <v>0</v>
      </c>
      <c r="P125" s="231"/>
      <c r="Q125" s="231"/>
      <c r="R125" s="231"/>
    </row>
    <row r="126" spans="1:18" s="232" customFormat="1" ht="16.149999999999999" customHeight="1" x14ac:dyDescent="0.2">
      <c r="A126" s="341"/>
      <c r="B126" s="342"/>
      <c r="C126" s="391"/>
      <c r="D126" s="413"/>
      <c r="E126" s="391"/>
      <c r="F126" s="393"/>
      <c r="G126" s="393"/>
      <c r="H126" s="342"/>
      <c r="I126" s="342"/>
      <c r="J126" s="342"/>
      <c r="K126" s="47" t="s">
        <v>613</v>
      </c>
      <c r="L126" s="228"/>
      <c r="M126" s="80">
        <v>661.50699999999995</v>
      </c>
      <c r="N126" s="228">
        <v>0</v>
      </c>
      <c r="O126" s="228">
        <v>0</v>
      </c>
      <c r="P126" s="231"/>
      <c r="Q126" s="231"/>
      <c r="R126" s="231"/>
    </row>
    <row r="127" spans="1:18" s="232" customFormat="1" ht="16.149999999999999" customHeight="1" x14ac:dyDescent="0.2">
      <c r="A127" s="340" t="s">
        <v>59</v>
      </c>
      <c r="B127" s="340" t="s">
        <v>457</v>
      </c>
      <c r="C127" s="390" t="s">
        <v>476</v>
      </c>
      <c r="D127" s="412" t="s">
        <v>563</v>
      </c>
      <c r="E127" s="390" t="s">
        <v>145</v>
      </c>
      <c r="F127" s="392" t="s">
        <v>98</v>
      </c>
      <c r="G127" s="392">
        <v>1</v>
      </c>
      <c r="H127" s="340" t="s">
        <v>301</v>
      </c>
      <c r="I127" s="340" t="s">
        <v>176</v>
      </c>
      <c r="J127" s="340" t="s">
        <v>176</v>
      </c>
      <c r="K127" s="228" t="s">
        <v>187</v>
      </c>
      <c r="L127" s="228"/>
      <c r="M127" s="80">
        <v>1500</v>
      </c>
      <c r="N127" s="228">
        <v>0</v>
      </c>
      <c r="O127" s="228">
        <v>0</v>
      </c>
      <c r="P127" s="231"/>
      <c r="Q127" s="231"/>
      <c r="R127" s="231"/>
    </row>
    <row r="128" spans="1:18" s="232" customFormat="1" ht="16.149999999999999" customHeight="1" x14ac:dyDescent="0.2">
      <c r="A128" s="341"/>
      <c r="B128" s="342"/>
      <c r="C128" s="391"/>
      <c r="D128" s="413"/>
      <c r="E128" s="391"/>
      <c r="F128" s="393"/>
      <c r="G128" s="393"/>
      <c r="H128" s="342"/>
      <c r="I128" s="342"/>
      <c r="J128" s="342"/>
      <c r="K128" s="47" t="s">
        <v>613</v>
      </c>
      <c r="L128" s="228"/>
      <c r="M128" s="80">
        <v>375</v>
      </c>
      <c r="N128" s="228">
        <v>0</v>
      </c>
      <c r="O128" s="228">
        <v>0</v>
      </c>
      <c r="P128" s="231"/>
      <c r="Q128" s="231"/>
      <c r="R128" s="231"/>
    </row>
    <row r="129" spans="1:18" s="232" customFormat="1" ht="16.149999999999999" customHeight="1" x14ac:dyDescent="0.2">
      <c r="A129" s="340" t="s">
        <v>59</v>
      </c>
      <c r="B129" s="340" t="s">
        <v>457</v>
      </c>
      <c r="C129" s="390" t="s">
        <v>523</v>
      </c>
      <c r="D129" s="412" t="s">
        <v>527</v>
      </c>
      <c r="E129" s="390" t="s">
        <v>145</v>
      </c>
      <c r="F129" s="392" t="s">
        <v>98</v>
      </c>
      <c r="G129" s="392">
        <v>1</v>
      </c>
      <c r="H129" s="340" t="s">
        <v>301</v>
      </c>
      <c r="I129" s="340" t="s">
        <v>176</v>
      </c>
      <c r="J129" s="340" t="s">
        <v>176</v>
      </c>
      <c r="K129" s="228" t="s">
        <v>187</v>
      </c>
      <c r="L129" s="228"/>
      <c r="M129" s="80">
        <v>32106.711200000002</v>
      </c>
      <c r="N129" s="228">
        <v>0</v>
      </c>
      <c r="O129" s="228">
        <v>0</v>
      </c>
      <c r="P129" s="231"/>
      <c r="Q129" s="231"/>
      <c r="R129" s="231"/>
    </row>
    <row r="130" spans="1:18" s="232" customFormat="1" ht="16.149999999999999" customHeight="1" x14ac:dyDescent="0.2">
      <c r="A130" s="341"/>
      <c r="B130" s="341"/>
      <c r="C130" s="414"/>
      <c r="D130" s="413"/>
      <c r="E130" s="414"/>
      <c r="F130" s="415"/>
      <c r="G130" s="415"/>
      <c r="H130" s="341"/>
      <c r="I130" s="341"/>
      <c r="J130" s="341"/>
      <c r="K130" s="47" t="s">
        <v>613</v>
      </c>
      <c r="L130" s="228"/>
      <c r="M130" s="80">
        <v>8026.6778000000004</v>
      </c>
      <c r="N130" s="228">
        <v>0</v>
      </c>
      <c r="O130" s="228">
        <v>0</v>
      </c>
      <c r="P130" s="231"/>
      <c r="Q130" s="231"/>
      <c r="R130" s="231"/>
    </row>
    <row r="131" spans="1:18" s="232" customFormat="1" ht="16.149999999999999" customHeight="1" x14ac:dyDescent="0.2">
      <c r="A131" s="341"/>
      <c r="B131" s="341"/>
      <c r="C131" s="414"/>
      <c r="D131" s="412" t="s">
        <v>534</v>
      </c>
      <c r="E131" s="414"/>
      <c r="F131" s="415"/>
      <c r="G131" s="415"/>
      <c r="H131" s="341"/>
      <c r="I131" s="341"/>
      <c r="J131" s="341"/>
      <c r="K131" s="228" t="s">
        <v>187</v>
      </c>
      <c r="L131" s="228"/>
      <c r="M131" s="80">
        <v>444.6</v>
      </c>
      <c r="N131" s="228">
        <v>0</v>
      </c>
      <c r="O131" s="228">
        <v>0</v>
      </c>
      <c r="P131" s="231"/>
      <c r="Q131" s="231"/>
      <c r="R131" s="231"/>
    </row>
    <row r="132" spans="1:18" s="232" customFormat="1" ht="16.149999999999999" customHeight="1" x14ac:dyDescent="0.2">
      <c r="A132" s="342"/>
      <c r="B132" s="342"/>
      <c r="C132" s="391"/>
      <c r="D132" s="413"/>
      <c r="E132" s="391"/>
      <c r="F132" s="393"/>
      <c r="G132" s="393"/>
      <c r="H132" s="342"/>
      <c r="I132" s="342"/>
      <c r="J132" s="342"/>
      <c r="K132" s="47" t="s">
        <v>613</v>
      </c>
      <c r="L132" s="228"/>
      <c r="M132" s="80">
        <v>111.15</v>
      </c>
      <c r="N132" s="228">
        <v>0</v>
      </c>
      <c r="O132" s="228">
        <v>0</v>
      </c>
      <c r="P132" s="231"/>
      <c r="Q132" s="231"/>
      <c r="R132" s="231"/>
    </row>
    <row r="133" spans="1:18" s="232" customFormat="1" ht="16.149999999999999" customHeight="1" x14ac:dyDescent="0.2">
      <c r="A133" s="340" t="s">
        <v>59</v>
      </c>
      <c r="B133" s="340" t="s">
        <v>457</v>
      </c>
      <c r="C133" s="390" t="s">
        <v>461</v>
      </c>
      <c r="D133" s="412" t="s">
        <v>527</v>
      </c>
      <c r="E133" s="390" t="s">
        <v>145</v>
      </c>
      <c r="F133" s="392" t="s">
        <v>98</v>
      </c>
      <c r="G133" s="392">
        <v>1</v>
      </c>
      <c r="H133" s="340" t="s">
        <v>301</v>
      </c>
      <c r="I133" s="340" t="s">
        <v>176</v>
      </c>
      <c r="J133" s="340" t="s">
        <v>176</v>
      </c>
      <c r="K133" s="228" t="s">
        <v>187</v>
      </c>
      <c r="L133" s="228"/>
      <c r="M133" s="80">
        <v>35012.9712</v>
      </c>
      <c r="N133" s="228">
        <v>0</v>
      </c>
      <c r="O133" s="228">
        <v>0</v>
      </c>
      <c r="P133" s="231"/>
      <c r="Q133" s="231"/>
      <c r="R133" s="231"/>
    </row>
    <row r="134" spans="1:18" s="232" customFormat="1" ht="16.149999999999999" customHeight="1" x14ac:dyDescent="0.2">
      <c r="A134" s="341"/>
      <c r="B134" s="342"/>
      <c r="C134" s="391"/>
      <c r="D134" s="413"/>
      <c r="E134" s="391"/>
      <c r="F134" s="393"/>
      <c r="G134" s="393"/>
      <c r="H134" s="342"/>
      <c r="I134" s="342"/>
      <c r="J134" s="342"/>
      <c r="K134" s="47" t="s">
        <v>613</v>
      </c>
      <c r="L134" s="228"/>
      <c r="M134" s="80">
        <v>8753.2428</v>
      </c>
      <c r="N134" s="228">
        <v>0</v>
      </c>
      <c r="O134" s="228">
        <v>0</v>
      </c>
      <c r="P134" s="231"/>
      <c r="Q134" s="231"/>
      <c r="R134" s="231"/>
    </row>
    <row r="135" spans="1:18" s="232" customFormat="1" ht="16.149999999999999" customHeight="1" x14ac:dyDescent="0.2">
      <c r="A135" s="340" t="s">
        <v>59</v>
      </c>
      <c r="B135" s="340" t="s">
        <v>457</v>
      </c>
      <c r="C135" s="390" t="s">
        <v>533</v>
      </c>
      <c r="D135" s="412" t="s">
        <v>534</v>
      </c>
      <c r="E135" s="390" t="s">
        <v>145</v>
      </c>
      <c r="F135" s="392" t="s">
        <v>98</v>
      </c>
      <c r="G135" s="392">
        <v>1</v>
      </c>
      <c r="H135" s="340" t="s">
        <v>301</v>
      </c>
      <c r="I135" s="340" t="s">
        <v>176</v>
      </c>
      <c r="J135" s="340" t="s">
        <v>176</v>
      </c>
      <c r="K135" s="228" t="s">
        <v>187</v>
      </c>
      <c r="L135" s="228"/>
      <c r="M135" s="80">
        <v>380.59120000000001</v>
      </c>
      <c r="N135" s="228">
        <v>0</v>
      </c>
      <c r="O135" s="228">
        <v>0</v>
      </c>
      <c r="P135" s="231"/>
      <c r="Q135" s="231"/>
      <c r="R135" s="231"/>
    </row>
    <row r="136" spans="1:18" s="232" customFormat="1" ht="16.149999999999999" customHeight="1" x14ac:dyDescent="0.2">
      <c r="A136" s="341"/>
      <c r="B136" s="342"/>
      <c r="C136" s="391"/>
      <c r="D136" s="413"/>
      <c r="E136" s="391"/>
      <c r="F136" s="393"/>
      <c r="G136" s="393"/>
      <c r="H136" s="342"/>
      <c r="I136" s="342"/>
      <c r="J136" s="342"/>
      <c r="K136" s="47" t="s">
        <v>613</v>
      </c>
      <c r="L136" s="228"/>
      <c r="M136" s="80">
        <v>95.147800000000004</v>
      </c>
      <c r="N136" s="228">
        <v>0</v>
      </c>
      <c r="O136" s="228">
        <v>0</v>
      </c>
      <c r="P136" s="231"/>
      <c r="Q136" s="231"/>
      <c r="R136" s="231"/>
    </row>
    <row r="137" spans="1:18" s="232" customFormat="1" ht="16.149999999999999" customHeight="1" x14ac:dyDescent="0.2">
      <c r="A137" s="340" t="s">
        <v>59</v>
      </c>
      <c r="B137" s="340" t="s">
        <v>457</v>
      </c>
      <c r="C137" s="390" t="s">
        <v>243</v>
      </c>
      <c r="D137" s="412" t="s">
        <v>237</v>
      </c>
      <c r="E137" s="390" t="s">
        <v>145</v>
      </c>
      <c r="F137" s="392" t="s">
        <v>98</v>
      </c>
      <c r="G137" s="392">
        <v>1</v>
      </c>
      <c r="H137" s="340" t="s">
        <v>301</v>
      </c>
      <c r="I137" s="340" t="s">
        <v>176</v>
      </c>
      <c r="J137" s="340" t="s">
        <v>176</v>
      </c>
      <c r="K137" s="228" t="s">
        <v>187</v>
      </c>
      <c r="L137" s="228"/>
      <c r="M137" s="80">
        <v>96</v>
      </c>
      <c r="N137" s="228">
        <v>0</v>
      </c>
      <c r="O137" s="228">
        <v>0</v>
      </c>
      <c r="P137" s="231"/>
      <c r="Q137" s="231"/>
      <c r="R137" s="231"/>
    </row>
    <row r="138" spans="1:18" s="232" customFormat="1" ht="16.149999999999999" customHeight="1" x14ac:dyDescent="0.2">
      <c r="A138" s="341"/>
      <c r="B138" s="342"/>
      <c r="C138" s="391"/>
      <c r="D138" s="413"/>
      <c r="E138" s="391"/>
      <c r="F138" s="393"/>
      <c r="G138" s="393"/>
      <c r="H138" s="342"/>
      <c r="I138" s="342"/>
      <c r="J138" s="342"/>
      <c r="K138" s="47" t="s">
        <v>613</v>
      </c>
      <c r="L138" s="228"/>
      <c r="M138" s="80">
        <v>24</v>
      </c>
      <c r="N138" s="228">
        <v>0</v>
      </c>
      <c r="O138" s="228">
        <v>0</v>
      </c>
      <c r="P138" s="231"/>
      <c r="Q138" s="231"/>
      <c r="R138" s="231"/>
    </row>
    <row r="139" spans="1:18" s="232" customFormat="1" ht="16.149999999999999" customHeight="1" x14ac:dyDescent="0.2">
      <c r="A139" s="340" t="s">
        <v>59</v>
      </c>
      <c r="B139" s="340" t="s">
        <v>457</v>
      </c>
      <c r="C139" s="390" t="s">
        <v>532</v>
      </c>
      <c r="D139" s="412" t="s">
        <v>399</v>
      </c>
      <c r="E139" s="390" t="s">
        <v>145</v>
      </c>
      <c r="F139" s="392" t="s">
        <v>98</v>
      </c>
      <c r="G139" s="392">
        <v>1</v>
      </c>
      <c r="H139" s="340" t="s">
        <v>301</v>
      </c>
      <c r="I139" s="340" t="s">
        <v>176</v>
      </c>
      <c r="J139" s="340" t="s">
        <v>176</v>
      </c>
      <c r="K139" s="228" t="s">
        <v>187</v>
      </c>
      <c r="L139" s="228"/>
      <c r="M139" s="80">
        <v>1727.6479999999999</v>
      </c>
      <c r="N139" s="228">
        <v>0</v>
      </c>
      <c r="O139" s="228">
        <v>0</v>
      </c>
      <c r="P139" s="231"/>
      <c r="Q139" s="231"/>
      <c r="R139" s="231"/>
    </row>
    <row r="140" spans="1:18" s="232" customFormat="1" ht="16.149999999999999" customHeight="1" x14ac:dyDescent="0.2">
      <c r="A140" s="341"/>
      <c r="B140" s="342"/>
      <c r="C140" s="391"/>
      <c r="D140" s="413"/>
      <c r="E140" s="391"/>
      <c r="F140" s="393"/>
      <c r="G140" s="393"/>
      <c r="H140" s="342"/>
      <c r="I140" s="342"/>
      <c r="J140" s="342"/>
      <c r="K140" s="47" t="s">
        <v>613</v>
      </c>
      <c r="L140" s="228"/>
      <c r="M140" s="99">
        <v>431.91199999999998</v>
      </c>
      <c r="N140" s="228">
        <v>0</v>
      </c>
      <c r="O140" s="228">
        <v>0</v>
      </c>
      <c r="P140" s="231"/>
      <c r="Q140" s="231"/>
      <c r="R140" s="231"/>
    </row>
    <row r="141" spans="1:18" s="232" customFormat="1" ht="16.149999999999999" customHeight="1" x14ac:dyDescent="0.2">
      <c r="A141" s="340" t="s">
        <v>59</v>
      </c>
      <c r="B141" s="340" t="s">
        <v>457</v>
      </c>
      <c r="C141" s="390" t="s">
        <v>135</v>
      </c>
      <c r="D141" s="412" t="s">
        <v>564</v>
      </c>
      <c r="E141" s="390" t="s">
        <v>145</v>
      </c>
      <c r="F141" s="392" t="s">
        <v>98</v>
      </c>
      <c r="G141" s="392">
        <v>1</v>
      </c>
      <c r="H141" s="340" t="s">
        <v>301</v>
      </c>
      <c r="I141" s="340" t="s">
        <v>176</v>
      </c>
      <c r="J141" s="340" t="s">
        <v>176</v>
      </c>
      <c r="K141" s="228" t="s">
        <v>187</v>
      </c>
      <c r="L141" s="228"/>
      <c r="M141" s="80">
        <v>23147.351999999999</v>
      </c>
      <c r="N141" s="228">
        <v>0</v>
      </c>
      <c r="O141" s="228">
        <v>0</v>
      </c>
      <c r="P141" s="231"/>
      <c r="Q141" s="231"/>
      <c r="R141" s="231"/>
    </row>
    <row r="142" spans="1:18" s="232" customFormat="1" ht="16.149999999999999" customHeight="1" x14ac:dyDescent="0.2">
      <c r="A142" s="341"/>
      <c r="B142" s="342"/>
      <c r="C142" s="391"/>
      <c r="D142" s="413"/>
      <c r="E142" s="391"/>
      <c r="F142" s="393"/>
      <c r="G142" s="393"/>
      <c r="H142" s="342"/>
      <c r="I142" s="342"/>
      <c r="J142" s="342"/>
      <c r="K142" s="47" t="s">
        <v>613</v>
      </c>
      <c r="L142" s="228"/>
      <c r="M142" s="80">
        <v>5786.8379999999997</v>
      </c>
      <c r="N142" s="228">
        <v>0</v>
      </c>
      <c r="O142" s="228">
        <v>0</v>
      </c>
      <c r="P142" s="231"/>
      <c r="Q142" s="231"/>
      <c r="R142" s="231"/>
    </row>
    <row r="143" spans="1:18" s="232" customFormat="1" ht="26.25" customHeight="1" x14ac:dyDescent="0.2">
      <c r="A143" s="340" t="s">
        <v>59</v>
      </c>
      <c r="B143" s="340" t="s">
        <v>457</v>
      </c>
      <c r="C143" s="390" t="s">
        <v>245</v>
      </c>
      <c r="D143" s="412" t="s">
        <v>565</v>
      </c>
      <c r="E143" s="390" t="s">
        <v>145</v>
      </c>
      <c r="F143" s="392" t="s">
        <v>98</v>
      </c>
      <c r="G143" s="392">
        <v>1</v>
      </c>
      <c r="H143" s="340" t="s">
        <v>301</v>
      </c>
      <c r="I143" s="340" t="s">
        <v>176</v>
      </c>
      <c r="J143" s="340" t="s">
        <v>176</v>
      </c>
      <c r="K143" s="228" t="s">
        <v>187</v>
      </c>
      <c r="L143" s="228"/>
      <c r="M143" s="80">
        <v>24093.513599999998</v>
      </c>
      <c r="N143" s="228">
        <v>0</v>
      </c>
      <c r="O143" s="228">
        <v>0</v>
      </c>
      <c r="P143" s="231"/>
      <c r="Q143" s="231"/>
      <c r="R143" s="231"/>
    </row>
    <row r="144" spans="1:18" s="232" customFormat="1" ht="26.25" customHeight="1" x14ac:dyDescent="0.2">
      <c r="A144" s="341"/>
      <c r="B144" s="342"/>
      <c r="C144" s="391"/>
      <c r="D144" s="413"/>
      <c r="E144" s="391"/>
      <c r="F144" s="393"/>
      <c r="G144" s="393"/>
      <c r="H144" s="342"/>
      <c r="I144" s="342"/>
      <c r="J144" s="342"/>
      <c r="K144" s="47" t="s">
        <v>613</v>
      </c>
      <c r="L144" s="228"/>
      <c r="M144" s="80">
        <v>6023.3783999999996</v>
      </c>
      <c r="N144" s="228">
        <v>0</v>
      </c>
      <c r="O144" s="228">
        <v>0</v>
      </c>
      <c r="P144" s="231"/>
      <c r="Q144" s="231"/>
      <c r="R144" s="231"/>
    </row>
    <row r="145" spans="1:18" s="232" customFormat="1" ht="16.149999999999999" customHeight="1" x14ac:dyDescent="0.2">
      <c r="A145" s="340" t="s">
        <v>59</v>
      </c>
      <c r="B145" s="340" t="s">
        <v>457</v>
      </c>
      <c r="C145" s="390" t="s">
        <v>531</v>
      </c>
      <c r="D145" s="412" t="s">
        <v>237</v>
      </c>
      <c r="E145" s="390" t="s">
        <v>145</v>
      </c>
      <c r="F145" s="392" t="s">
        <v>98</v>
      </c>
      <c r="G145" s="392">
        <v>1</v>
      </c>
      <c r="H145" s="340" t="s">
        <v>301</v>
      </c>
      <c r="I145" s="340" t="s">
        <v>176</v>
      </c>
      <c r="J145" s="340" t="s">
        <v>176</v>
      </c>
      <c r="K145" s="228" t="s">
        <v>187</v>
      </c>
      <c r="L145" s="228"/>
      <c r="M145" s="80">
        <v>89.354399999999998</v>
      </c>
      <c r="N145" s="228">
        <v>0</v>
      </c>
      <c r="O145" s="228">
        <v>0</v>
      </c>
      <c r="P145" s="231"/>
      <c r="Q145" s="231"/>
      <c r="R145" s="231"/>
    </row>
    <row r="146" spans="1:18" s="232" customFormat="1" ht="16.149999999999999" customHeight="1" x14ac:dyDescent="0.2">
      <c r="A146" s="341"/>
      <c r="B146" s="342"/>
      <c r="C146" s="391"/>
      <c r="D146" s="413"/>
      <c r="E146" s="391"/>
      <c r="F146" s="393"/>
      <c r="G146" s="393"/>
      <c r="H146" s="342"/>
      <c r="I146" s="342"/>
      <c r="J146" s="342"/>
      <c r="K146" s="47" t="s">
        <v>613</v>
      </c>
      <c r="L146" s="228"/>
      <c r="M146" s="80">
        <v>22.3386</v>
      </c>
      <c r="N146" s="228">
        <v>0</v>
      </c>
      <c r="O146" s="228">
        <v>0</v>
      </c>
      <c r="P146" s="231"/>
      <c r="Q146" s="231"/>
      <c r="R146" s="231"/>
    </row>
    <row r="147" spans="1:18" ht="27" customHeight="1" x14ac:dyDescent="0.25">
      <c r="A147" s="290" t="s">
        <v>59</v>
      </c>
      <c r="B147" s="290" t="s">
        <v>459</v>
      </c>
      <c r="C147" s="299" t="s">
        <v>13</v>
      </c>
      <c r="D147" s="316" t="s">
        <v>460</v>
      </c>
      <c r="E147" s="296" t="s">
        <v>266</v>
      </c>
      <c r="F147" s="299" t="s">
        <v>98</v>
      </c>
      <c r="G147" s="299" t="s">
        <v>566</v>
      </c>
      <c r="H147" s="290" t="s">
        <v>85</v>
      </c>
      <c r="I147" s="290" t="s">
        <v>176</v>
      </c>
      <c r="J147" s="290" t="s">
        <v>176</v>
      </c>
      <c r="K147" s="46" t="s">
        <v>186</v>
      </c>
      <c r="L147" s="46" t="e">
        <f>SUM(#REF!)</f>
        <v>#REF!</v>
      </c>
      <c r="M147" s="46">
        <f>SUM(M148:M149)</f>
        <v>143084.43000000002</v>
      </c>
      <c r="N147" s="46">
        <v>166400</v>
      </c>
      <c r="O147" s="46">
        <v>166400</v>
      </c>
      <c r="P147" s="132">
        <v>143084.43000000002</v>
      </c>
      <c r="Q147" s="132">
        <v>166400</v>
      </c>
      <c r="R147" s="132">
        <v>166400</v>
      </c>
    </row>
    <row r="148" spans="1:18" ht="27" customHeight="1" x14ac:dyDescent="0.25">
      <c r="A148" s="291"/>
      <c r="B148" s="291"/>
      <c r="C148" s="300"/>
      <c r="D148" s="317"/>
      <c r="E148" s="297"/>
      <c r="F148" s="300"/>
      <c r="G148" s="300"/>
      <c r="H148" s="291"/>
      <c r="I148" s="291"/>
      <c r="J148" s="291"/>
      <c r="K148" s="46" t="s">
        <v>187</v>
      </c>
      <c r="L148" s="46"/>
      <c r="M148" s="46">
        <v>0</v>
      </c>
      <c r="N148" s="46">
        <v>0</v>
      </c>
      <c r="O148" s="46">
        <v>0</v>
      </c>
      <c r="P148" s="132">
        <v>0</v>
      </c>
      <c r="Q148" s="132">
        <v>0</v>
      </c>
      <c r="R148" s="132">
        <v>0</v>
      </c>
    </row>
    <row r="149" spans="1:18" ht="27" customHeight="1" x14ac:dyDescent="0.25">
      <c r="A149" s="291"/>
      <c r="B149" s="291"/>
      <c r="C149" s="300"/>
      <c r="D149" s="317"/>
      <c r="E149" s="297"/>
      <c r="F149" s="300"/>
      <c r="G149" s="300"/>
      <c r="H149" s="291"/>
      <c r="I149" s="291"/>
      <c r="J149" s="291"/>
      <c r="K149" s="46" t="s">
        <v>613</v>
      </c>
      <c r="L149" s="46"/>
      <c r="M149" s="46">
        <f>SUM(M151:M176)</f>
        <v>143084.43000000002</v>
      </c>
      <c r="N149" s="46">
        <v>166400</v>
      </c>
      <c r="O149" s="46">
        <v>166400</v>
      </c>
      <c r="P149" s="213">
        <v>143084.43000000002</v>
      </c>
      <c r="Q149" s="132">
        <v>166400</v>
      </c>
      <c r="R149" s="132">
        <v>166400</v>
      </c>
    </row>
    <row r="150" spans="1:18" ht="27" customHeight="1" x14ac:dyDescent="0.25">
      <c r="A150" s="292"/>
      <c r="B150" s="292"/>
      <c r="C150" s="301"/>
      <c r="D150" s="318"/>
      <c r="E150" s="298"/>
      <c r="F150" s="301"/>
      <c r="G150" s="301"/>
      <c r="H150" s="292"/>
      <c r="I150" s="292"/>
      <c r="J150" s="292"/>
      <c r="K150" s="46" t="s">
        <v>328</v>
      </c>
      <c r="L150" s="46"/>
      <c r="M150" s="46">
        <v>0</v>
      </c>
      <c r="N150" s="46">
        <v>0</v>
      </c>
      <c r="O150" s="46">
        <v>0</v>
      </c>
      <c r="P150" s="213"/>
      <c r="Q150" s="132"/>
      <c r="R150" s="132"/>
    </row>
    <row r="151" spans="1:18" ht="28.5" customHeight="1" x14ac:dyDescent="0.25">
      <c r="A151" s="88" t="s">
        <v>59</v>
      </c>
      <c r="B151" s="68" t="s">
        <v>459</v>
      </c>
      <c r="C151" s="82" t="s">
        <v>269</v>
      </c>
      <c r="D151" s="127" t="s">
        <v>464</v>
      </c>
      <c r="E151" s="86" t="s">
        <v>145</v>
      </c>
      <c r="F151" s="83" t="s">
        <v>98</v>
      </c>
      <c r="G151" s="83">
        <v>1</v>
      </c>
      <c r="H151" s="190" t="s">
        <v>301</v>
      </c>
      <c r="I151" s="88" t="s">
        <v>85</v>
      </c>
      <c r="J151" s="88" t="s">
        <v>85</v>
      </c>
      <c r="K151" s="47" t="s">
        <v>613</v>
      </c>
      <c r="L151" s="89"/>
      <c r="M151" s="80">
        <v>31251.26</v>
      </c>
      <c r="N151" s="60">
        <v>0</v>
      </c>
      <c r="O151" s="85">
        <v>0</v>
      </c>
      <c r="P151" s="132"/>
      <c r="Q151" s="132"/>
      <c r="R151" s="132"/>
    </row>
    <row r="152" spans="1:18" ht="45.75" customHeight="1" x14ac:dyDescent="0.25">
      <c r="A152" s="88" t="s">
        <v>59</v>
      </c>
      <c r="B152" s="68" t="s">
        <v>459</v>
      </c>
      <c r="C152" s="82" t="s">
        <v>111</v>
      </c>
      <c r="D152" s="128" t="s">
        <v>465</v>
      </c>
      <c r="E152" s="86" t="s">
        <v>145</v>
      </c>
      <c r="F152" s="83" t="s">
        <v>98</v>
      </c>
      <c r="G152" s="83">
        <v>1</v>
      </c>
      <c r="H152" s="190" t="s">
        <v>301</v>
      </c>
      <c r="I152" s="88" t="s">
        <v>85</v>
      </c>
      <c r="J152" s="88" t="s">
        <v>85</v>
      </c>
      <c r="K152" s="47" t="s">
        <v>613</v>
      </c>
      <c r="L152" s="89">
        <f t="shared" ref="L152" si="13">M152+N152+O152</f>
        <v>3573.58</v>
      </c>
      <c r="M152" s="80">
        <v>3573.58</v>
      </c>
      <c r="N152" s="60">
        <v>0</v>
      </c>
      <c r="O152" s="85">
        <v>0</v>
      </c>
      <c r="P152" s="132"/>
      <c r="Q152" s="132"/>
      <c r="R152" s="132"/>
    </row>
    <row r="153" spans="1:18" ht="18" customHeight="1" x14ac:dyDescent="0.25">
      <c r="A153" s="88" t="s">
        <v>59</v>
      </c>
      <c r="B153" s="68" t="s">
        <v>459</v>
      </c>
      <c r="C153" s="82" t="s">
        <v>132</v>
      </c>
      <c r="D153" s="128" t="s">
        <v>466</v>
      </c>
      <c r="E153" s="86" t="s">
        <v>145</v>
      </c>
      <c r="F153" s="83" t="s">
        <v>98</v>
      </c>
      <c r="G153" s="83">
        <v>1</v>
      </c>
      <c r="H153" s="190" t="s">
        <v>301</v>
      </c>
      <c r="I153" s="88" t="s">
        <v>85</v>
      </c>
      <c r="J153" s="88" t="s">
        <v>85</v>
      </c>
      <c r="K153" s="47" t="s">
        <v>613</v>
      </c>
      <c r="L153" s="89">
        <v>1140.5050000000001</v>
      </c>
      <c r="M153" s="80">
        <v>4000</v>
      </c>
      <c r="N153" s="60">
        <v>0</v>
      </c>
      <c r="O153" s="85">
        <v>0</v>
      </c>
      <c r="P153" s="132"/>
      <c r="Q153" s="132"/>
      <c r="R153" s="132"/>
    </row>
    <row r="154" spans="1:18" ht="28.5" customHeight="1" x14ac:dyDescent="0.25">
      <c r="A154" s="88" t="s">
        <v>59</v>
      </c>
      <c r="B154" s="68" t="s">
        <v>459</v>
      </c>
      <c r="C154" s="82" t="s">
        <v>287</v>
      </c>
      <c r="D154" s="36" t="s">
        <v>467</v>
      </c>
      <c r="E154" s="86" t="s">
        <v>145</v>
      </c>
      <c r="F154" s="83" t="s">
        <v>98</v>
      </c>
      <c r="G154" s="83">
        <v>1</v>
      </c>
      <c r="H154" s="190" t="s">
        <v>301</v>
      </c>
      <c r="I154" s="88" t="s">
        <v>85</v>
      </c>
      <c r="J154" s="88" t="s">
        <v>85</v>
      </c>
      <c r="K154" s="47" t="s">
        <v>613</v>
      </c>
      <c r="L154" s="90"/>
      <c r="M154" s="80">
        <v>9177.27</v>
      </c>
      <c r="N154" s="125">
        <v>0</v>
      </c>
      <c r="O154" s="91">
        <v>0</v>
      </c>
      <c r="P154" s="132"/>
      <c r="Q154" s="132"/>
      <c r="R154" s="132"/>
    </row>
    <row r="155" spans="1:18" ht="16.5" customHeight="1" x14ac:dyDescent="0.25">
      <c r="A155" s="88" t="s">
        <v>59</v>
      </c>
      <c r="B155" s="68" t="s">
        <v>459</v>
      </c>
      <c r="C155" s="109" t="s">
        <v>250</v>
      </c>
      <c r="D155" s="129" t="s">
        <v>236</v>
      </c>
      <c r="E155" s="86" t="s">
        <v>145</v>
      </c>
      <c r="F155" s="83" t="s">
        <v>98</v>
      </c>
      <c r="G155" s="83">
        <v>1</v>
      </c>
      <c r="H155" s="190" t="s">
        <v>301</v>
      </c>
      <c r="I155" s="88" t="s">
        <v>85</v>
      </c>
      <c r="J155" s="88" t="s">
        <v>85</v>
      </c>
      <c r="K155" s="47" t="s">
        <v>613</v>
      </c>
      <c r="L155" s="90"/>
      <c r="M155" s="47">
        <v>2236.89</v>
      </c>
      <c r="N155" s="125">
        <v>0</v>
      </c>
      <c r="O155" s="91">
        <v>0</v>
      </c>
      <c r="P155" s="132"/>
      <c r="Q155" s="132"/>
      <c r="R155" s="132"/>
    </row>
    <row r="156" spans="1:18" ht="27.75" customHeight="1" x14ac:dyDescent="0.25">
      <c r="A156" s="108" t="s">
        <v>59</v>
      </c>
      <c r="B156" s="68" t="s">
        <v>459</v>
      </c>
      <c r="C156" s="109" t="s">
        <v>283</v>
      </c>
      <c r="D156" s="27" t="s">
        <v>468</v>
      </c>
      <c r="E156" s="92" t="s">
        <v>145</v>
      </c>
      <c r="F156" s="110" t="s">
        <v>98</v>
      </c>
      <c r="G156" s="110">
        <v>1</v>
      </c>
      <c r="H156" s="190" t="s">
        <v>301</v>
      </c>
      <c r="I156" s="108" t="s">
        <v>85</v>
      </c>
      <c r="J156" s="108" t="s">
        <v>85</v>
      </c>
      <c r="K156" s="47" t="s">
        <v>613</v>
      </c>
      <c r="L156" s="90"/>
      <c r="M156" s="130">
        <v>1000</v>
      </c>
      <c r="N156" s="125">
        <v>0</v>
      </c>
      <c r="O156" s="91">
        <v>0</v>
      </c>
      <c r="P156" s="132"/>
      <c r="Q156" s="132"/>
      <c r="R156" s="132"/>
    </row>
    <row r="157" spans="1:18" ht="27.75" customHeight="1" x14ac:dyDescent="0.25">
      <c r="A157" s="108" t="s">
        <v>59</v>
      </c>
      <c r="B157" s="68" t="s">
        <v>459</v>
      </c>
      <c r="C157" s="109" t="s">
        <v>218</v>
      </c>
      <c r="D157" s="129" t="s">
        <v>468</v>
      </c>
      <c r="E157" s="92" t="s">
        <v>145</v>
      </c>
      <c r="F157" s="110" t="s">
        <v>98</v>
      </c>
      <c r="G157" s="110">
        <v>1</v>
      </c>
      <c r="H157" s="190" t="s">
        <v>301</v>
      </c>
      <c r="I157" s="108" t="s">
        <v>85</v>
      </c>
      <c r="J157" s="108" t="s">
        <v>85</v>
      </c>
      <c r="K157" s="47" t="s">
        <v>613</v>
      </c>
      <c r="L157" s="90"/>
      <c r="M157" s="130">
        <v>1000</v>
      </c>
      <c r="N157" s="125">
        <v>0</v>
      </c>
      <c r="O157" s="91">
        <v>0</v>
      </c>
      <c r="P157" s="132"/>
      <c r="Q157" s="132"/>
      <c r="R157" s="132"/>
    </row>
    <row r="158" spans="1:18" ht="29.25" customHeight="1" x14ac:dyDescent="0.25">
      <c r="A158" s="108" t="s">
        <v>59</v>
      </c>
      <c r="B158" s="68" t="s">
        <v>459</v>
      </c>
      <c r="C158" s="109" t="s">
        <v>251</v>
      </c>
      <c r="D158" s="129" t="s">
        <v>469</v>
      </c>
      <c r="E158" s="92" t="s">
        <v>145</v>
      </c>
      <c r="F158" s="110" t="s">
        <v>98</v>
      </c>
      <c r="G158" s="110">
        <v>1</v>
      </c>
      <c r="H158" s="190" t="s">
        <v>301</v>
      </c>
      <c r="I158" s="108" t="s">
        <v>85</v>
      </c>
      <c r="J158" s="108" t="s">
        <v>85</v>
      </c>
      <c r="K158" s="47" t="s">
        <v>613</v>
      </c>
      <c r="L158" s="90"/>
      <c r="M158" s="130">
        <v>6904.64</v>
      </c>
      <c r="N158" s="125">
        <v>0</v>
      </c>
      <c r="O158" s="91">
        <v>0</v>
      </c>
      <c r="P158" s="132"/>
      <c r="Q158" s="132"/>
      <c r="R158" s="132"/>
    </row>
    <row r="159" spans="1:18" ht="28.5" customHeight="1" x14ac:dyDescent="0.25">
      <c r="A159" s="88" t="s">
        <v>59</v>
      </c>
      <c r="B159" s="68" t="s">
        <v>459</v>
      </c>
      <c r="C159" s="82" t="s">
        <v>233</v>
      </c>
      <c r="D159" s="93" t="s">
        <v>470</v>
      </c>
      <c r="E159" s="86" t="s">
        <v>145</v>
      </c>
      <c r="F159" s="83" t="s">
        <v>98</v>
      </c>
      <c r="G159" s="83">
        <v>1</v>
      </c>
      <c r="H159" s="190" t="s">
        <v>301</v>
      </c>
      <c r="I159" s="108" t="s">
        <v>85</v>
      </c>
      <c r="J159" s="108" t="s">
        <v>85</v>
      </c>
      <c r="K159" s="47" t="s">
        <v>613</v>
      </c>
      <c r="L159" s="89"/>
      <c r="M159" s="80">
        <v>1478.58</v>
      </c>
      <c r="N159" s="125">
        <v>0</v>
      </c>
      <c r="O159" s="91">
        <v>0</v>
      </c>
      <c r="P159" s="132"/>
      <c r="Q159" s="132"/>
      <c r="R159" s="132"/>
    </row>
    <row r="160" spans="1:18" ht="20.25" customHeight="1" x14ac:dyDescent="0.25">
      <c r="A160" s="88" t="s">
        <v>59</v>
      </c>
      <c r="B160" s="68" t="s">
        <v>459</v>
      </c>
      <c r="C160" s="82" t="s">
        <v>288</v>
      </c>
      <c r="D160" s="93" t="s">
        <v>471</v>
      </c>
      <c r="E160" s="86" t="s">
        <v>145</v>
      </c>
      <c r="F160" s="83" t="s">
        <v>98</v>
      </c>
      <c r="G160" s="83">
        <v>1</v>
      </c>
      <c r="H160" s="190" t="s">
        <v>301</v>
      </c>
      <c r="I160" s="108" t="s">
        <v>85</v>
      </c>
      <c r="J160" s="108" t="s">
        <v>85</v>
      </c>
      <c r="K160" s="47" t="s">
        <v>613</v>
      </c>
      <c r="L160" s="89"/>
      <c r="M160" s="80">
        <v>123</v>
      </c>
      <c r="N160" s="125">
        <v>0</v>
      </c>
      <c r="O160" s="91">
        <v>0</v>
      </c>
      <c r="P160" s="132"/>
      <c r="Q160" s="132"/>
      <c r="R160" s="132"/>
    </row>
    <row r="161" spans="1:18" ht="34.5" customHeight="1" x14ac:dyDescent="0.25">
      <c r="A161" s="183" t="s">
        <v>59</v>
      </c>
      <c r="B161" s="68" t="s">
        <v>459</v>
      </c>
      <c r="C161" s="185" t="s">
        <v>517</v>
      </c>
      <c r="D161" s="93" t="s">
        <v>472</v>
      </c>
      <c r="E161" s="185" t="s">
        <v>145</v>
      </c>
      <c r="F161" s="192" t="s">
        <v>98</v>
      </c>
      <c r="G161" s="192">
        <v>1</v>
      </c>
      <c r="H161" s="190" t="s">
        <v>301</v>
      </c>
      <c r="I161" s="183" t="s">
        <v>85</v>
      </c>
      <c r="J161" s="183" t="s">
        <v>85</v>
      </c>
      <c r="K161" s="47" t="s">
        <v>613</v>
      </c>
      <c r="L161" s="89"/>
      <c r="M161" s="80">
        <v>7537.51</v>
      </c>
      <c r="N161" s="125">
        <v>0</v>
      </c>
      <c r="O161" s="91">
        <v>0</v>
      </c>
      <c r="P161" s="132"/>
      <c r="Q161" s="132"/>
      <c r="R161" s="132"/>
    </row>
    <row r="162" spans="1:18" ht="43.15" customHeight="1" x14ac:dyDescent="0.25">
      <c r="A162" s="88" t="s">
        <v>59</v>
      </c>
      <c r="B162" s="68" t="s">
        <v>459</v>
      </c>
      <c r="C162" s="109" t="s">
        <v>241</v>
      </c>
      <c r="D162" s="93" t="s">
        <v>518</v>
      </c>
      <c r="E162" s="92" t="s">
        <v>145</v>
      </c>
      <c r="F162" s="110" t="s">
        <v>98</v>
      </c>
      <c r="G162" s="110">
        <v>1</v>
      </c>
      <c r="H162" s="190" t="s">
        <v>301</v>
      </c>
      <c r="I162" s="108" t="s">
        <v>85</v>
      </c>
      <c r="J162" s="108" t="s">
        <v>85</v>
      </c>
      <c r="K162" s="47" t="s">
        <v>613</v>
      </c>
      <c r="L162" s="89"/>
      <c r="M162" s="80">
        <v>3200</v>
      </c>
      <c r="N162" s="125">
        <v>0</v>
      </c>
      <c r="O162" s="91">
        <v>0</v>
      </c>
      <c r="P162" s="132"/>
      <c r="Q162" s="132"/>
      <c r="R162" s="132"/>
    </row>
    <row r="163" spans="1:18" ht="32.25" customHeight="1" x14ac:dyDescent="0.25">
      <c r="A163" s="88" t="s">
        <v>59</v>
      </c>
      <c r="B163" s="68" t="s">
        <v>459</v>
      </c>
      <c r="C163" s="109" t="s">
        <v>242</v>
      </c>
      <c r="D163" s="93" t="s">
        <v>473</v>
      </c>
      <c r="E163" s="92" t="s">
        <v>145</v>
      </c>
      <c r="F163" s="110" t="s">
        <v>98</v>
      </c>
      <c r="G163" s="110">
        <v>1</v>
      </c>
      <c r="H163" s="190" t="s">
        <v>301</v>
      </c>
      <c r="I163" s="108" t="s">
        <v>85</v>
      </c>
      <c r="J163" s="108" t="s">
        <v>85</v>
      </c>
      <c r="K163" s="47" t="s">
        <v>613</v>
      </c>
      <c r="L163" s="89"/>
      <c r="M163" s="80">
        <v>14286.27</v>
      </c>
      <c r="N163" s="125">
        <v>0</v>
      </c>
      <c r="O163" s="91">
        <v>0</v>
      </c>
      <c r="P163" s="132"/>
      <c r="Q163" s="132"/>
      <c r="R163" s="132"/>
    </row>
    <row r="164" spans="1:18" ht="23.25" customHeight="1" x14ac:dyDescent="0.25">
      <c r="A164" s="183" t="s">
        <v>59</v>
      </c>
      <c r="B164" s="68" t="s">
        <v>459</v>
      </c>
      <c r="C164" s="185" t="s">
        <v>219</v>
      </c>
      <c r="D164" s="93" t="s">
        <v>474</v>
      </c>
      <c r="E164" s="185" t="s">
        <v>145</v>
      </c>
      <c r="F164" s="192" t="s">
        <v>98</v>
      </c>
      <c r="G164" s="192">
        <v>1</v>
      </c>
      <c r="H164" s="190" t="s">
        <v>301</v>
      </c>
      <c r="I164" s="183" t="s">
        <v>85</v>
      </c>
      <c r="J164" s="183" t="s">
        <v>85</v>
      </c>
      <c r="K164" s="47" t="s">
        <v>613</v>
      </c>
      <c r="L164" s="89"/>
      <c r="M164" s="80">
        <v>1298.7</v>
      </c>
      <c r="N164" s="125">
        <v>0</v>
      </c>
      <c r="O164" s="91">
        <v>0</v>
      </c>
      <c r="P164" s="132"/>
      <c r="Q164" s="132"/>
      <c r="R164" s="132"/>
    </row>
    <row r="165" spans="1:18" ht="30.75" customHeight="1" x14ac:dyDescent="0.25">
      <c r="A165" s="183" t="s">
        <v>59</v>
      </c>
      <c r="B165" s="68" t="s">
        <v>459</v>
      </c>
      <c r="C165" s="185" t="s">
        <v>284</v>
      </c>
      <c r="D165" s="93" t="s">
        <v>475</v>
      </c>
      <c r="E165" s="185" t="s">
        <v>145</v>
      </c>
      <c r="F165" s="192" t="s">
        <v>98</v>
      </c>
      <c r="G165" s="192">
        <v>1</v>
      </c>
      <c r="H165" s="190" t="s">
        <v>301</v>
      </c>
      <c r="I165" s="183" t="s">
        <v>85</v>
      </c>
      <c r="J165" s="183" t="s">
        <v>85</v>
      </c>
      <c r="K165" s="47" t="s">
        <v>613</v>
      </c>
      <c r="L165" s="89"/>
      <c r="M165" s="80">
        <v>244.6</v>
      </c>
      <c r="N165" s="125">
        <v>0</v>
      </c>
      <c r="O165" s="91">
        <v>0</v>
      </c>
      <c r="P165" s="132"/>
      <c r="Q165" s="132"/>
      <c r="R165" s="132"/>
    </row>
    <row r="166" spans="1:18" ht="18.75" customHeight="1" x14ac:dyDescent="0.25">
      <c r="A166" s="88" t="s">
        <v>59</v>
      </c>
      <c r="B166" s="68" t="s">
        <v>459</v>
      </c>
      <c r="C166" s="82" t="s">
        <v>476</v>
      </c>
      <c r="D166" s="93" t="s">
        <v>477</v>
      </c>
      <c r="E166" s="92" t="s">
        <v>145</v>
      </c>
      <c r="F166" s="110" t="s">
        <v>98</v>
      </c>
      <c r="G166" s="110">
        <v>1</v>
      </c>
      <c r="H166" s="190" t="s">
        <v>301</v>
      </c>
      <c r="I166" s="108" t="s">
        <v>85</v>
      </c>
      <c r="J166" s="108" t="s">
        <v>85</v>
      </c>
      <c r="K166" s="47" t="s">
        <v>613</v>
      </c>
      <c r="L166" s="89"/>
      <c r="M166" s="80">
        <v>9750.2000000000007</v>
      </c>
      <c r="N166" s="125">
        <v>0</v>
      </c>
      <c r="O166" s="91">
        <v>0</v>
      </c>
      <c r="P166" s="132"/>
      <c r="Q166" s="132"/>
      <c r="R166" s="132"/>
    </row>
    <row r="167" spans="1:18" ht="29.25" customHeight="1" x14ac:dyDescent="0.25">
      <c r="A167" s="88" t="s">
        <v>59</v>
      </c>
      <c r="B167" s="68" t="s">
        <v>459</v>
      </c>
      <c r="C167" s="82" t="s">
        <v>244</v>
      </c>
      <c r="D167" s="93" t="s">
        <v>477</v>
      </c>
      <c r="E167" s="92" t="s">
        <v>145</v>
      </c>
      <c r="F167" s="110" t="s">
        <v>98</v>
      </c>
      <c r="G167" s="110">
        <v>1</v>
      </c>
      <c r="H167" s="190" t="s">
        <v>301</v>
      </c>
      <c r="I167" s="108" t="s">
        <v>85</v>
      </c>
      <c r="J167" s="108" t="s">
        <v>85</v>
      </c>
      <c r="K167" s="47" t="s">
        <v>613</v>
      </c>
      <c r="L167" s="89"/>
      <c r="M167" s="80">
        <v>6690.92</v>
      </c>
      <c r="N167" s="125">
        <v>0</v>
      </c>
      <c r="O167" s="91">
        <v>0</v>
      </c>
      <c r="P167" s="132"/>
      <c r="Q167" s="132"/>
      <c r="R167" s="132"/>
    </row>
    <row r="168" spans="1:18" ht="29.25" customHeight="1" x14ac:dyDescent="0.25">
      <c r="A168" s="88" t="s">
        <v>59</v>
      </c>
      <c r="B168" s="68" t="s">
        <v>459</v>
      </c>
      <c r="C168" s="82" t="s">
        <v>285</v>
      </c>
      <c r="D168" s="93" t="s">
        <v>478</v>
      </c>
      <c r="E168" s="92" t="s">
        <v>145</v>
      </c>
      <c r="F168" s="192" t="s">
        <v>98</v>
      </c>
      <c r="G168" s="192">
        <v>1</v>
      </c>
      <c r="H168" s="190" t="s">
        <v>301</v>
      </c>
      <c r="I168" s="183" t="s">
        <v>85</v>
      </c>
      <c r="J168" s="183" t="s">
        <v>85</v>
      </c>
      <c r="K168" s="47" t="s">
        <v>613</v>
      </c>
      <c r="L168" s="89"/>
      <c r="M168" s="80">
        <v>4538.29</v>
      </c>
      <c r="N168" s="125">
        <v>0</v>
      </c>
      <c r="O168" s="91">
        <v>0</v>
      </c>
      <c r="P168" s="132"/>
      <c r="Q168" s="132"/>
      <c r="R168" s="132"/>
    </row>
    <row r="169" spans="1:18" ht="29.25" customHeight="1" x14ac:dyDescent="0.25">
      <c r="A169" s="88" t="s">
        <v>59</v>
      </c>
      <c r="B169" s="68" t="s">
        <v>459</v>
      </c>
      <c r="C169" s="82" t="s">
        <v>461</v>
      </c>
      <c r="D169" s="93" t="s">
        <v>479</v>
      </c>
      <c r="E169" s="92" t="s">
        <v>145</v>
      </c>
      <c r="F169" s="192" t="s">
        <v>98</v>
      </c>
      <c r="G169" s="192">
        <v>1</v>
      </c>
      <c r="H169" s="190" t="s">
        <v>301</v>
      </c>
      <c r="I169" s="183" t="s">
        <v>85</v>
      </c>
      <c r="J169" s="183" t="s">
        <v>85</v>
      </c>
      <c r="K169" s="47" t="s">
        <v>613</v>
      </c>
      <c r="L169" s="89">
        <v>3978.0790000000002</v>
      </c>
      <c r="M169" s="80">
        <v>944.6</v>
      </c>
      <c r="N169" s="125">
        <v>0</v>
      </c>
      <c r="O169" s="91">
        <v>0</v>
      </c>
      <c r="P169" s="132"/>
      <c r="Q169" s="132"/>
      <c r="R169" s="132"/>
    </row>
    <row r="170" spans="1:18" ht="18" customHeight="1" x14ac:dyDescent="0.25">
      <c r="A170" s="88" t="s">
        <v>59</v>
      </c>
      <c r="B170" s="68" t="s">
        <v>459</v>
      </c>
      <c r="C170" s="82" t="s">
        <v>134</v>
      </c>
      <c r="D170" s="93" t="s">
        <v>480</v>
      </c>
      <c r="E170" s="92" t="s">
        <v>145</v>
      </c>
      <c r="F170" s="110" t="s">
        <v>98</v>
      </c>
      <c r="G170" s="110">
        <v>1</v>
      </c>
      <c r="H170" s="190" t="s">
        <v>301</v>
      </c>
      <c r="I170" s="108" t="s">
        <v>85</v>
      </c>
      <c r="J170" s="108" t="s">
        <v>85</v>
      </c>
      <c r="K170" s="47" t="s">
        <v>613</v>
      </c>
      <c r="L170" s="89"/>
      <c r="M170" s="80">
        <v>5416.29</v>
      </c>
      <c r="N170" s="125">
        <v>0</v>
      </c>
      <c r="O170" s="91">
        <v>0</v>
      </c>
      <c r="P170" s="132"/>
      <c r="Q170" s="132"/>
      <c r="R170" s="132"/>
    </row>
    <row r="171" spans="1:18" ht="18" customHeight="1" x14ac:dyDescent="0.25">
      <c r="A171" s="88" t="s">
        <v>59</v>
      </c>
      <c r="B171" s="68" t="s">
        <v>459</v>
      </c>
      <c r="C171" s="82" t="s">
        <v>243</v>
      </c>
      <c r="D171" s="93" t="s">
        <v>466</v>
      </c>
      <c r="E171" s="92" t="s">
        <v>145</v>
      </c>
      <c r="F171" s="110" t="s">
        <v>98</v>
      </c>
      <c r="G171" s="110">
        <v>1</v>
      </c>
      <c r="H171" s="190" t="s">
        <v>301</v>
      </c>
      <c r="I171" s="108" t="s">
        <v>85</v>
      </c>
      <c r="J171" s="108" t="s">
        <v>85</v>
      </c>
      <c r="K171" s="47" t="s">
        <v>613</v>
      </c>
      <c r="L171" s="89"/>
      <c r="M171" s="80">
        <v>4700.63</v>
      </c>
      <c r="N171" s="125">
        <v>0</v>
      </c>
      <c r="O171" s="91">
        <v>0</v>
      </c>
      <c r="P171" s="132"/>
      <c r="Q171" s="132"/>
      <c r="R171" s="132"/>
    </row>
    <row r="172" spans="1:18" ht="18" customHeight="1" x14ac:dyDescent="0.25">
      <c r="A172" s="88" t="s">
        <v>59</v>
      </c>
      <c r="B172" s="68" t="s">
        <v>459</v>
      </c>
      <c r="C172" s="82" t="s">
        <v>135</v>
      </c>
      <c r="D172" s="93" t="s">
        <v>477</v>
      </c>
      <c r="E172" s="92" t="s">
        <v>145</v>
      </c>
      <c r="F172" s="110" t="s">
        <v>98</v>
      </c>
      <c r="G172" s="110">
        <v>1</v>
      </c>
      <c r="H172" s="190" t="s">
        <v>301</v>
      </c>
      <c r="I172" s="108" t="s">
        <v>85</v>
      </c>
      <c r="J172" s="108" t="s">
        <v>85</v>
      </c>
      <c r="K172" s="47" t="s">
        <v>613</v>
      </c>
      <c r="L172" s="89"/>
      <c r="M172" s="44">
        <v>4875.1000000000004</v>
      </c>
      <c r="N172" s="125">
        <v>0</v>
      </c>
      <c r="O172" s="91">
        <v>0</v>
      </c>
      <c r="P172" s="132"/>
      <c r="Q172" s="132"/>
      <c r="R172" s="132"/>
    </row>
    <row r="173" spans="1:18" ht="18.75" customHeight="1" x14ac:dyDescent="0.25">
      <c r="A173" s="88" t="s">
        <v>59</v>
      </c>
      <c r="B173" s="68" t="s">
        <v>459</v>
      </c>
      <c r="C173" s="82" t="s">
        <v>245</v>
      </c>
      <c r="D173" s="93" t="s">
        <v>481</v>
      </c>
      <c r="E173" s="92" t="s">
        <v>145</v>
      </c>
      <c r="F173" s="110" t="s">
        <v>98</v>
      </c>
      <c r="G173" s="110">
        <v>1</v>
      </c>
      <c r="H173" s="190" t="s">
        <v>301</v>
      </c>
      <c r="I173" s="108" t="s">
        <v>85</v>
      </c>
      <c r="J173" s="108" t="s">
        <v>85</v>
      </c>
      <c r="K173" s="47" t="s">
        <v>613</v>
      </c>
      <c r="L173" s="89"/>
      <c r="M173" s="80">
        <v>8561.4</v>
      </c>
      <c r="N173" s="125">
        <v>0</v>
      </c>
      <c r="O173" s="91">
        <v>0</v>
      </c>
      <c r="P173" s="132"/>
      <c r="Q173" s="132"/>
      <c r="R173" s="132"/>
    </row>
    <row r="174" spans="1:18" ht="17.25" customHeight="1" x14ac:dyDescent="0.25">
      <c r="A174" s="88" t="s">
        <v>59</v>
      </c>
      <c r="B174" s="68" t="s">
        <v>459</v>
      </c>
      <c r="C174" s="82" t="s">
        <v>286</v>
      </c>
      <c r="D174" s="93" t="s">
        <v>482</v>
      </c>
      <c r="E174" s="92" t="s">
        <v>145</v>
      </c>
      <c r="F174" s="110" t="s">
        <v>98</v>
      </c>
      <c r="G174" s="110">
        <v>1</v>
      </c>
      <c r="H174" s="190" t="s">
        <v>301</v>
      </c>
      <c r="I174" s="108" t="s">
        <v>85</v>
      </c>
      <c r="J174" s="108" t="s">
        <v>85</v>
      </c>
      <c r="K174" s="47" t="s">
        <v>613</v>
      </c>
      <c r="L174" s="89"/>
      <c r="M174" s="80">
        <v>9294.7000000000007</v>
      </c>
      <c r="N174" s="125">
        <v>0</v>
      </c>
      <c r="O174" s="91">
        <v>0</v>
      </c>
      <c r="P174" s="132"/>
      <c r="Q174" s="132"/>
      <c r="R174" s="132"/>
    </row>
    <row r="175" spans="1:18" ht="18" customHeight="1" x14ac:dyDescent="0.25">
      <c r="A175" s="88" t="s">
        <v>59</v>
      </c>
      <c r="B175" s="68" t="s">
        <v>459</v>
      </c>
      <c r="C175" s="82" t="s">
        <v>220</v>
      </c>
      <c r="D175" s="93" t="s">
        <v>483</v>
      </c>
      <c r="E175" s="86" t="s">
        <v>145</v>
      </c>
      <c r="F175" s="83" t="s">
        <v>98</v>
      </c>
      <c r="G175" s="83">
        <v>1</v>
      </c>
      <c r="H175" s="190" t="s">
        <v>301</v>
      </c>
      <c r="I175" s="88" t="s">
        <v>85</v>
      </c>
      <c r="J175" s="88" t="s">
        <v>85</v>
      </c>
      <c r="K175" s="47" t="s">
        <v>613</v>
      </c>
      <c r="L175" s="89"/>
      <c r="M175" s="80">
        <v>245</v>
      </c>
      <c r="N175" s="60">
        <v>0</v>
      </c>
      <c r="O175" s="85">
        <v>0</v>
      </c>
      <c r="P175" s="132"/>
      <c r="Q175" s="132"/>
      <c r="R175" s="132"/>
    </row>
    <row r="176" spans="1:18" x14ac:dyDescent="0.25">
      <c r="A176" s="88" t="s">
        <v>59</v>
      </c>
      <c r="B176" s="68" t="s">
        <v>459</v>
      </c>
      <c r="C176" s="82" t="s">
        <v>221</v>
      </c>
      <c r="D176" s="93" t="s">
        <v>458</v>
      </c>
      <c r="E176" s="86" t="s">
        <v>145</v>
      </c>
      <c r="F176" s="83" t="s">
        <v>98</v>
      </c>
      <c r="G176" s="83">
        <v>0</v>
      </c>
      <c r="H176" s="219" t="s">
        <v>301</v>
      </c>
      <c r="I176" s="88" t="s">
        <v>85</v>
      </c>
      <c r="J176" s="88" t="s">
        <v>85</v>
      </c>
      <c r="K176" s="47" t="s">
        <v>613</v>
      </c>
      <c r="L176" s="89"/>
      <c r="M176" s="80">
        <v>755</v>
      </c>
      <c r="N176" s="60">
        <v>0</v>
      </c>
      <c r="O176" s="85">
        <v>0</v>
      </c>
    </row>
    <row r="177" spans="1:16" s="264" customFormat="1" ht="25.5" x14ac:dyDescent="0.25">
      <c r="A177" s="258" t="s">
        <v>59</v>
      </c>
      <c r="B177" s="272" t="s">
        <v>459</v>
      </c>
      <c r="C177" s="267" t="s">
        <v>114</v>
      </c>
      <c r="D177" s="268" t="s">
        <v>638</v>
      </c>
      <c r="E177" s="225" t="s">
        <v>145</v>
      </c>
      <c r="F177" s="269" t="s">
        <v>98</v>
      </c>
      <c r="G177" s="269">
        <v>0</v>
      </c>
      <c r="H177" s="258" t="s">
        <v>301</v>
      </c>
      <c r="I177" s="258" t="s">
        <v>639</v>
      </c>
      <c r="J177" s="258" t="s">
        <v>639</v>
      </c>
      <c r="K177" s="228" t="s">
        <v>613</v>
      </c>
      <c r="L177" s="263"/>
      <c r="M177" s="228">
        <v>0</v>
      </c>
      <c r="N177" s="273">
        <v>166400</v>
      </c>
      <c r="O177" s="259">
        <v>166400</v>
      </c>
    </row>
    <row r="179" spans="1:16" x14ac:dyDescent="0.25">
      <c r="B179" s="289" t="s">
        <v>603</v>
      </c>
      <c r="C179" s="289"/>
      <c r="D179" s="289"/>
      <c r="E179" s="289"/>
      <c r="F179" s="289"/>
      <c r="G179" s="289"/>
      <c r="H179" s="289"/>
      <c r="I179" s="289"/>
      <c r="J179" s="289"/>
      <c r="K179" s="289"/>
      <c r="L179" s="289"/>
      <c r="M179" s="289"/>
      <c r="N179" s="289"/>
      <c r="O179" s="24"/>
      <c r="P179" s="24"/>
    </row>
    <row r="189" spans="1:16" x14ac:dyDescent="0.25">
      <c r="C189" s="1"/>
    </row>
  </sheetData>
  <mergeCells count="521">
    <mergeCell ref="E36:E39"/>
    <mergeCell ref="F36:F39"/>
    <mergeCell ref="G36:G39"/>
    <mergeCell ref="I36:I39"/>
    <mergeCell ref="J36:J39"/>
    <mergeCell ref="A36:A39"/>
    <mergeCell ref="C36:C39"/>
    <mergeCell ref="D36:D39"/>
    <mergeCell ref="H36:H39"/>
    <mergeCell ref="A79:A80"/>
    <mergeCell ref="A81:A82"/>
    <mergeCell ref="A83:A84"/>
    <mergeCell ref="A85:A86"/>
    <mergeCell ref="A87:A88"/>
    <mergeCell ref="A89:A90"/>
    <mergeCell ref="A91:A92"/>
    <mergeCell ref="B99:B100"/>
    <mergeCell ref="B103:B104"/>
    <mergeCell ref="B97:B98"/>
    <mergeCell ref="B93:B96"/>
    <mergeCell ref="B91:B92"/>
    <mergeCell ref="B87:B88"/>
    <mergeCell ref="B111:B114"/>
    <mergeCell ref="J117:J118"/>
    <mergeCell ref="B119:B120"/>
    <mergeCell ref="C119:C120"/>
    <mergeCell ref="D119:D120"/>
    <mergeCell ref="D113:D114"/>
    <mergeCell ref="E111:E114"/>
    <mergeCell ref="F111:F114"/>
    <mergeCell ref="G111:G114"/>
    <mergeCell ref="H111:H114"/>
    <mergeCell ref="F115:F116"/>
    <mergeCell ref="G115:G116"/>
    <mergeCell ref="H115:H116"/>
    <mergeCell ref="I115:I116"/>
    <mergeCell ref="J115:J116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B115:B116"/>
    <mergeCell ref="A135:A136"/>
    <mergeCell ref="A137:A138"/>
    <mergeCell ref="A139:A140"/>
    <mergeCell ref="A141:A142"/>
    <mergeCell ref="A143:A144"/>
    <mergeCell ref="A145:A146"/>
    <mergeCell ref="A93:A96"/>
    <mergeCell ref="A129:A132"/>
    <mergeCell ref="A117:A118"/>
    <mergeCell ref="A119:A120"/>
    <mergeCell ref="A121:A122"/>
    <mergeCell ref="A123:A124"/>
    <mergeCell ref="A125:A126"/>
    <mergeCell ref="A127:A128"/>
    <mergeCell ref="A97:A98"/>
    <mergeCell ref="A99:A100"/>
    <mergeCell ref="A101:A102"/>
    <mergeCell ref="A103:A104"/>
    <mergeCell ref="A105:A106"/>
    <mergeCell ref="A107:A108"/>
    <mergeCell ref="A109:A110"/>
    <mergeCell ref="A115:A116"/>
    <mergeCell ref="A111:A114"/>
    <mergeCell ref="A133:A134"/>
    <mergeCell ref="C87:C88"/>
    <mergeCell ref="C111:C114"/>
    <mergeCell ref="D99:D100"/>
    <mergeCell ref="E99:E100"/>
    <mergeCell ref="F99:F100"/>
    <mergeCell ref="D103:D104"/>
    <mergeCell ref="E103:E104"/>
    <mergeCell ref="F103:F104"/>
    <mergeCell ref="D107:D108"/>
    <mergeCell ref="E107:E108"/>
    <mergeCell ref="F107:F108"/>
    <mergeCell ref="D97:D98"/>
    <mergeCell ref="E97:E98"/>
    <mergeCell ref="F97:F98"/>
    <mergeCell ref="D91:D92"/>
    <mergeCell ref="E91:E92"/>
    <mergeCell ref="F91:F92"/>
    <mergeCell ref="D87:D88"/>
    <mergeCell ref="E87:E88"/>
    <mergeCell ref="F87:F88"/>
    <mergeCell ref="D111:D112"/>
    <mergeCell ref="C99:C100"/>
    <mergeCell ref="C103:C104"/>
    <mergeCell ref="I99:I100"/>
    <mergeCell ref="J99:J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G99:G100"/>
    <mergeCell ref="H99:H100"/>
    <mergeCell ref="I103:I104"/>
    <mergeCell ref="J103:J104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G103:G104"/>
    <mergeCell ref="H103:H104"/>
    <mergeCell ref="B123:B124"/>
    <mergeCell ref="C123:C124"/>
    <mergeCell ref="D123:D124"/>
    <mergeCell ref="E123:E124"/>
    <mergeCell ref="F123:F124"/>
    <mergeCell ref="G123:G124"/>
    <mergeCell ref="I107:I108"/>
    <mergeCell ref="J107:J108"/>
    <mergeCell ref="B109:B110"/>
    <mergeCell ref="C109:C110"/>
    <mergeCell ref="D109:D110"/>
    <mergeCell ref="E109:E110"/>
    <mergeCell ref="F109:F110"/>
    <mergeCell ref="G109:G110"/>
    <mergeCell ref="H109:H110"/>
    <mergeCell ref="I109:I110"/>
    <mergeCell ref="J109:J110"/>
    <mergeCell ref="B107:B108"/>
    <mergeCell ref="C107:C108"/>
    <mergeCell ref="C115:C116"/>
    <mergeCell ref="I111:I114"/>
    <mergeCell ref="J111:J114"/>
    <mergeCell ref="D115:D116"/>
    <mergeCell ref="E115:E116"/>
    <mergeCell ref="H123:H124"/>
    <mergeCell ref="I123:I124"/>
    <mergeCell ref="J123:J124"/>
    <mergeCell ref="H135:H136"/>
    <mergeCell ref="I135:I136"/>
    <mergeCell ref="J135:J136"/>
    <mergeCell ref="H133:H134"/>
    <mergeCell ref="I133:I134"/>
    <mergeCell ref="J133:J134"/>
    <mergeCell ref="I127:I128"/>
    <mergeCell ref="J127:J128"/>
    <mergeCell ref="I129:I132"/>
    <mergeCell ref="J129:J132"/>
    <mergeCell ref="B135:B136"/>
    <mergeCell ref="C135:C136"/>
    <mergeCell ref="D135:D136"/>
    <mergeCell ref="E135:E136"/>
    <mergeCell ref="F135:F136"/>
    <mergeCell ref="G135:G136"/>
    <mergeCell ref="B133:B134"/>
    <mergeCell ref="C133:C134"/>
    <mergeCell ref="D133:D134"/>
    <mergeCell ref="E133:E134"/>
    <mergeCell ref="F133:F134"/>
    <mergeCell ref="G133:G134"/>
    <mergeCell ref="B137:B138"/>
    <mergeCell ref="C137:C138"/>
    <mergeCell ref="D137:D138"/>
    <mergeCell ref="E137:E138"/>
    <mergeCell ref="F137:F138"/>
    <mergeCell ref="G137:G138"/>
    <mergeCell ref="H137:H138"/>
    <mergeCell ref="I137:I138"/>
    <mergeCell ref="J137:J138"/>
    <mergeCell ref="B139:B140"/>
    <mergeCell ref="C139:C140"/>
    <mergeCell ref="D139:D140"/>
    <mergeCell ref="E139:E140"/>
    <mergeCell ref="F139:F140"/>
    <mergeCell ref="G139:G140"/>
    <mergeCell ref="H139:H140"/>
    <mergeCell ref="I139:I140"/>
    <mergeCell ref="J139:J140"/>
    <mergeCell ref="B141:B142"/>
    <mergeCell ref="C141:C142"/>
    <mergeCell ref="D141:D142"/>
    <mergeCell ref="E141:E142"/>
    <mergeCell ref="F141:F142"/>
    <mergeCell ref="G141:G142"/>
    <mergeCell ref="H141:H142"/>
    <mergeCell ref="I141:I142"/>
    <mergeCell ref="J141:J142"/>
    <mergeCell ref="B143:B144"/>
    <mergeCell ref="C143:C144"/>
    <mergeCell ref="D143:D144"/>
    <mergeCell ref="E143:E144"/>
    <mergeCell ref="F143:F144"/>
    <mergeCell ref="G143:G144"/>
    <mergeCell ref="H143:H144"/>
    <mergeCell ref="I143:I144"/>
    <mergeCell ref="J143:J144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J145:J146"/>
    <mergeCell ref="D131:D132"/>
    <mergeCell ref="B129:B132"/>
    <mergeCell ref="C129:C132"/>
    <mergeCell ref="E129:E132"/>
    <mergeCell ref="F129:F132"/>
    <mergeCell ref="G129:G132"/>
    <mergeCell ref="E89:E90"/>
    <mergeCell ref="F89:F90"/>
    <mergeCell ref="G89:G90"/>
    <mergeCell ref="B125:B126"/>
    <mergeCell ref="C125:C126"/>
    <mergeCell ref="D125:D126"/>
    <mergeCell ref="E125:E126"/>
    <mergeCell ref="F125:F126"/>
    <mergeCell ref="G125:G126"/>
    <mergeCell ref="E119:E120"/>
    <mergeCell ref="F119:F120"/>
    <mergeCell ref="G119:G120"/>
    <mergeCell ref="B121:B122"/>
    <mergeCell ref="C121:C122"/>
    <mergeCell ref="D121:D122"/>
    <mergeCell ref="E121:E122"/>
    <mergeCell ref="F121:F122"/>
    <mergeCell ref="G121:G122"/>
    <mergeCell ref="H89:H90"/>
    <mergeCell ref="I89:I90"/>
    <mergeCell ref="J89:J90"/>
    <mergeCell ref="G97:G98"/>
    <mergeCell ref="H97:H98"/>
    <mergeCell ref="I97:I98"/>
    <mergeCell ref="J97:J98"/>
    <mergeCell ref="D95:D96"/>
    <mergeCell ref="C93:C96"/>
    <mergeCell ref="E93:E96"/>
    <mergeCell ref="F93:F96"/>
    <mergeCell ref="G93:G96"/>
    <mergeCell ref="H93:H96"/>
    <mergeCell ref="I93:I96"/>
    <mergeCell ref="J93:J96"/>
    <mergeCell ref="C97:C98"/>
    <mergeCell ref="C91:C92"/>
    <mergeCell ref="H83:H84"/>
    <mergeCell ref="B127:B128"/>
    <mergeCell ref="C127:C128"/>
    <mergeCell ref="D129:D130"/>
    <mergeCell ref="E127:E128"/>
    <mergeCell ref="F127:F128"/>
    <mergeCell ref="G127:G128"/>
    <mergeCell ref="H127:H128"/>
    <mergeCell ref="G87:G88"/>
    <mergeCell ref="H87:H88"/>
    <mergeCell ref="B85:B86"/>
    <mergeCell ref="C85:C86"/>
    <mergeCell ref="D85:D86"/>
    <mergeCell ref="E85:E86"/>
    <mergeCell ref="F85:F86"/>
    <mergeCell ref="G85:G86"/>
    <mergeCell ref="H85:H86"/>
    <mergeCell ref="G91:G92"/>
    <mergeCell ref="H91:H92"/>
    <mergeCell ref="B89:B90"/>
    <mergeCell ref="C89:C90"/>
    <mergeCell ref="D89:D90"/>
    <mergeCell ref="D127:D128"/>
    <mergeCell ref="H129:H132"/>
    <mergeCell ref="J7:J8"/>
    <mergeCell ref="B79:B80"/>
    <mergeCell ref="D93:D94"/>
    <mergeCell ref="E79:E80"/>
    <mergeCell ref="F79:F80"/>
    <mergeCell ref="G79:G80"/>
    <mergeCell ref="H79:H80"/>
    <mergeCell ref="I79:I80"/>
    <mergeCell ref="C79:C80"/>
    <mergeCell ref="D79:D80"/>
    <mergeCell ref="B81:B82"/>
    <mergeCell ref="C81:C82"/>
    <mergeCell ref="D81:D82"/>
    <mergeCell ref="E81:E82"/>
    <mergeCell ref="F81:F82"/>
    <mergeCell ref="G81:G82"/>
    <mergeCell ref="H81:H82"/>
    <mergeCell ref="I81:I82"/>
    <mergeCell ref="B83:B84"/>
    <mergeCell ref="C83:C84"/>
    <mergeCell ref="D83:D84"/>
    <mergeCell ref="E83:E84"/>
    <mergeCell ref="F83:F84"/>
    <mergeCell ref="G83:G84"/>
    <mergeCell ref="I10:I13"/>
    <mergeCell ref="I83:I84"/>
    <mergeCell ref="J83:J84"/>
    <mergeCell ref="N2:O2"/>
    <mergeCell ref="A3:O3"/>
    <mergeCell ref="A5:A8"/>
    <mergeCell ref="B5:B8"/>
    <mergeCell ref="C5:C8"/>
    <mergeCell ref="D5:D8"/>
    <mergeCell ref="E5:J5"/>
    <mergeCell ref="K5:O5"/>
    <mergeCell ref="E6:E8"/>
    <mergeCell ref="F6:F8"/>
    <mergeCell ref="G6:J6"/>
    <mergeCell ref="K6:K8"/>
    <mergeCell ref="L6:L8"/>
    <mergeCell ref="M6:M8"/>
    <mergeCell ref="N6:N8"/>
    <mergeCell ref="O6:O8"/>
    <mergeCell ref="G7:H7"/>
    <mergeCell ref="I7:I8"/>
    <mergeCell ref="J18:J19"/>
    <mergeCell ref="A18:A19"/>
    <mergeCell ref="C18:C19"/>
    <mergeCell ref="A64:A67"/>
    <mergeCell ref="B64:B67"/>
    <mergeCell ref="C64:C67"/>
    <mergeCell ref="I25:I28"/>
    <mergeCell ref="J25:J28"/>
    <mergeCell ref="J10:J13"/>
    <mergeCell ref="A14:A17"/>
    <mergeCell ref="C14:C17"/>
    <mergeCell ref="D14:D17"/>
    <mergeCell ref="E14:E17"/>
    <mergeCell ref="F14:F17"/>
    <mergeCell ref="G14:G17"/>
    <mergeCell ref="H14:H17"/>
    <mergeCell ref="I14:I17"/>
    <mergeCell ref="J14:J17"/>
    <mergeCell ref="I18:I19"/>
    <mergeCell ref="A10:A13"/>
    <mergeCell ref="B10:B13"/>
    <mergeCell ref="C10:C13"/>
    <mergeCell ref="D10:D13"/>
    <mergeCell ref="E10:E13"/>
    <mergeCell ref="F10:F13"/>
    <mergeCell ref="G10:G13"/>
    <mergeCell ref="H10:H13"/>
    <mergeCell ref="I34:I35"/>
    <mergeCell ref="J34:J35"/>
    <mergeCell ref="A25:A28"/>
    <mergeCell ref="B25:B28"/>
    <mergeCell ref="C25:C28"/>
    <mergeCell ref="D25:D28"/>
    <mergeCell ref="E25:E28"/>
    <mergeCell ref="F25:F28"/>
    <mergeCell ref="G25:G28"/>
    <mergeCell ref="H25:H28"/>
    <mergeCell ref="A30:A33"/>
    <mergeCell ref="H30:H33"/>
    <mergeCell ref="D30:D33"/>
    <mergeCell ref="C30:C33"/>
    <mergeCell ref="E30:E33"/>
    <mergeCell ref="F30:F33"/>
    <mergeCell ref="G30:G33"/>
    <mergeCell ref="I30:I33"/>
    <mergeCell ref="J30:J33"/>
    <mergeCell ref="G64:G67"/>
    <mergeCell ref="H64:H67"/>
    <mergeCell ref="I64:I67"/>
    <mergeCell ref="J59:J62"/>
    <mergeCell ref="J79:J80"/>
    <mergeCell ref="J81:J82"/>
    <mergeCell ref="H125:H126"/>
    <mergeCell ref="I125:I126"/>
    <mergeCell ref="J64:J67"/>
    <mergeCell ref="I87:I88"/>
    <mergeCell ref="J87:J88"/>
    <mergeCell ref="I85:I86"/>
    <mergeCell ref="J85:J86"/>
    <mergeCell ref="I91:I92"/>
    <mergeCell ref="J91:J92"/>
    <mergeCell ref="J125:J126"/>
    <mergeCell ref="H119:H120"/>
    <mergeCell ref="I119:I120"/>
    <mergeCell ref="J119:J120"/>
    <mergeCell ref="H121:H122"/>
    <mergeCell ref="I121:I122"/>
    <mergeCell ref="J121:J122"/>
    <mergeCell ref="G107:G108"/>
    <mergeCell ref="H107:H108"/>
    <mergeCell ref="I40:I41"/>
    <mergeCell ref="J40:J41"/>
    <mergeCell ref="D40:D41"/>
    <mergeCell ref="E40:E41"/>
    <mergeCell ref="F40:F41"/>
    <mergeCell ref="G40:G41"/>
    <mergeCell ref="H40:H41"/>
    <mergeCell ref="D54:D57"/>
    <mergeCell ref="E54:E57"/>
    <mergeCell ref="F54:F57"/>
    <mergeCell ref="G54:G57"/>
    <mergeCell ref="H54:H57"/>
    <mergeCell ref="J42:J45"/>
    <mergeCell ref="A20:A23"/>
    <mergeCell ref="B20:B23"/>
    <mergeCell ref="C20:C23"/>
    <mergeCell ref="D20:D23"/>
    <mergeCell ref="E20:E23"/>
    <mergeCell ref="F20:F23"/>
    <mergeCell ref="G20:G23"/>
    <mergeCell ref="H20:H23"/>
    <mergeCell ref="I20:I23"/>
    <mergeCell ref="J20:J23"/>
    <mergeCell ref="E18:E19"/>
    <mergeCell ref="F18:F19"/>
    <mergeCell ref="G18:G19"/>
    <mergeCell ref="H18:H19"/>
    <mergeCell ref="H48:H51"/>
    <mergeCell ref="I48:I51"/>
    <mergeCell ref="J48:J51"/>
    <mergeCell ref="A40:A41"/>
    <mergeCell ref="C40:C41"/>
    <mergeCell ref="A34:A35"/>
    <mergeCell ref="C34:C35"/>
    <mergeCell ref="D34:D35"/>
    <mergeCell ref="E34:E35"/>
    <mergeCell ref="F34:F35"/>
    <mergeCell ref="G34:G35"/>
    <mergeCell ref="H34:H35"/>
    <mergeCell ref="D48:D51"/>
    <mergeCell ref="A48:A51"/>
    <mergeCell ref="C48:C51"/>
    <mergeCell ref="B48:B51"/>
    <mergeCell ref="E48:E51"/>
    <mergeCell ref="F48:F51"/>
    <mergeCell ref="G48:G51"/>
    <mergeCell ref="A54:A57"/>
    <mergeCell ref="B54:B57"/>
    <mergeCell ref="C54:C57"/>
    <mergeCell ref="E42:E45"/>
    <mergeCell ref="F42:F45"/>
    <mergeCell ref="G42:G45"/>
    <mergeCell ref="H42:H45"/>
    <mergeCell ref="I42:I45"/>
    <mergeCell ref="L69:L71"/>
    <mergeCell ref="E71:E72"/>
    <mergeCell ref="A69:A72"/>
    <mergeCell ref="B69:B72"/>
    <mergeCell ref="C69:C72"/>
    <mergeCell ref="D69:D72"/>
    <mergeCell ref="F69:F72"/>
    <mergeCell ref="G69:G72"/>
    <mergeCell ref="H69:H72"/>
    <mergeCell ref="I69:I72"/>
    <mergeCell ref="J69:J72"/>
    <mergeCell ref="E69:E70"/>
    <mergeCell ref="L64:L66"/>
    <mergeCell ref="D64:D67"/>
    <mergeCell ref="E64:E67"/>
    <mergeCell ref="F64:F67"/>
    <mergeCell ref="I75:I78"/>
    <mergeCell ref="D73:D74"/>
    <mergeCell ref="C73:C74"/>
    <mergeCell ref="B73:B74"/>
    <mergeCell ref="A73:A74"/>
    <mergeCell ref="H73:H74"/>
    <mergeCell ref="K73:K74"/>
    <mergeCell ref="O73:O74"/>
    <mergeCell ref="N73:N74"/>
    <mergeCell ref="M73:M74"/>
    <mergeCell ref="I59:I62"/>
    <mergeCell ref="B179:N179"/>
    <mergeCell ref="A46:A47"/>
    <mergeCell ref="B46:B47"/>
    <mergeCell ref="C46:C47"/>
    <mergeCell ref="D46:D47"/>
    <mergeCell ref="E46:E47"/>
    <mergeCell ref="F46:F47"/>
    <mergeCell ref="G46:G47"/>
    <mergeCell ref="H46:H47"/>
    <mergeCell ref="I46:I47"/>
    <mergeCell ref="J75:J78"/>
    <mergeCell ref="B147:B150"/>
    <mergeCell ref="C147:C150"/>
    <mergeCell ref="A147:A150"/>
    <mergeCell ref="D147:D150"/>
    <mergeCell ref="E147:E150"/>
    <mergeCell ref="F147:F150"/>
    <mergeCell ref="G147:G150"/>
    <mergeCell ref="D75:D78"/>
    <mergeCell ref="E75:E78"/>
    <mergeCell ref="F75:F78"/>
    <mergeCell ref="G75:G78"/>
    <mergeCell ref="H75:H78"/>
    <mergeCell ref="B14:B17"/>
    <mergeCell ref="H147:H150"/>
    <mergeCell ref="I147:I150"/>
    <mergeCell ref="J147:J150"/>
    <mergeCell ref="A75:A78"/>
    <mergeCell ref="B75:B78"/>
    <mergeCell ref="C75:C78"/>
    <mergeCell ref="B34:B35"/>
    <mergeCell ref="J46:J47"/>
    <mergeCell ref="A42:A45"/>
    <mergeCell ref="B42:B45"/>
    <mergeCell ref="C42:C45"/>
    <mergeCell ref="D42:D45"/>
    <mergeCell ref="I54:I57"/>
    <mergeCell ref="J54:J57"/>
    <mergeCell ref="A59:A62"/>
    <mergeCell ref="B59:B62"/>
    <mergeCell ref="C59:C62"/>
    <mergeCell ref="D59:D62"/>
    <mergeCell ref="E59:E62"/>
    <mergeCell ref="F59:F62"/>
    <mergeCell ref="B40:B41"/>
    <mergeCell ref="G59:G62"/>
    <mergeCell ref="H59:H62"/>
  </mergeCells>
  <phoneticPr fontId="23" type="noConversion"/>
  <pageMargins left="0.7" right="0.7" top="0.75" bottom="0.75" header="0.3" footer="0.3"/>
  <pageSetup paperSize="9" scale="44" fitToHeight="0" orientation="landscape" r:id="rId1"/>
  <ignoredErrors>
    <ignoredError sqref="J64" numberStoredAsText="1"/>
    <ignoredError sqref="M1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46"/>
  <sheetViews>
    <sheetView zoomScale="70" zoomScaleNormal="70" workbookViewId="0">
      <selection activeCell="A46" sqref="A46:XFD46"/>
    </sheetView>
  </sheetViews>
  <sheetFormatPr defaultColWidth="8.85546875" defaultRowHeight="15.75" x14ac:dyDescent="0.25"/>
  <cols>
    <col min="1" max="1" width="15.140625" style="23" customWidth="1"/>
    <col min="2" max="2" width="19.140625" style="23" customWidth="1"/>
    <col min="3" max="3" width="31.85546875" style="23" customWidth="1"/>
    <col min="4" max="4" width="55" style="23" customWidth="1"/>
    <col min="5" max="5" width="32.140625" style="25" customWidth="1"/>
    <col min="6" max="6" width="13" style="32" customWidth="1"/>
    <col min="7" max="7" width="16.7109375" style="32" customWidth="1"/>
    <col min="8" max="10" width="14.85546875" style="32" customWidth="1"/>
    <col min="11" max="14" width="18.42578125" style="30" customWidth="1"/>
    <col min="15" max="15" width="16.85546875" style="23" customWidth="1"/>
    <col min="16" max="16" width="17.85546875" style="23" customWidth="1"/>
    <col min="17" max="17" width="17.42578125" style="23" customWidth="1"/>
    <col min="18" max="16384" width="8.85546875" style="23"/>
  </cols>
  <sheetData>
    <row r="2" spans="1:17" ht="55.15" customHeight="1" x14ac:dyDescent="0.25">
      <c r="A2" s="62"/>
      <c r="B2" s="62"/>
      <c r="C2" s="62"/>
      <c r="D2" s="62"/>
      <c r="E2" s="63"/>
      <c r="F2" s="64"/>
      <c r="G2" s="64"/>
      <c r="H2" s="64"/>
      <c r="I2" s="64"/>
      <c r="J2" s="64"/>
      <c r="K2" s="73"/>
      <c r="L2" s="73"/>
      <c r="M2" s="457" t="s">
        <v>158</v>
      </c>
      <c r="N2" s="458"/>
    </row>
    <row r="3" spans="1:17" ht="15.75" customHeight="1" x14ac:dyDescent="0.25">
      <c r="A3" s="459" t="s">
        <v>159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7" ht="15.75" customHeight="1" x14ac:dyDescent="0.25">
      <c r="A4" s="62"/>
      <c r="B4" s="62"/>
      <c r="C4" s="62"/>
      <c r="D4" s="62"/>
      <c r="E4" s="63"/>
      <c r="F4" s="64"/>
      <c r="G4" s="64"/>
      <c r="H4" s="64"/>
      <c r="I4" s="64"/>
      <c r="J4" s="64"/>
      <c r="K4" s="73"/>
      <c r="L4" s="73"/>
      <c r="M4" s="73"/>
      <c r="N4" s="73"/>
    </row>
    <row r="5" spans="1:17" ht="30" customHeight="1" x14ac:dyDescent="0.25">
      <c r="A5" s="460" t="s">
        <v>91</v>
      </c>
      <c r="B5" s="460" t="s">
        <v>4</v>
      </c>
      <c r="C5" s="461" t="s">
        <v>50</v>
      </c>
      <c r="D5" s="461" t="s">
        <v>89</v>
      </c>
      <c r="E5" s="469" t="s">
        <v>17</v>
      </c>
      <c r="F5" s="470"/>
      <c r="G5" s="470"/>
      <c r="H5" s="470"/>
      <c r="I5" s="471"/>
      <c r="J5" s="472"/>
      <c r="K5" s="465" t="s">
        <v>151</v>
      </c>
      <c r="L5" s="466"/>
      <c r="M5" s="466"/>
      <c r="N5" s="467"/>
      <c r="O5" s="132"/>
      <c r="P5" s="132"/>
      <c r="Q5" s="132"/>
    </row>
    <row r="6" spans="1:17" ht="30" customHeight="1" x14ac:dyDescent="0.25">
      <c r="A6" s="460"/>
      <c r="B6" s="460"/>
      <c r="C6" s="462"/>
      <c r="D6" s="462"/>
      <c r="E6" s="461" t="s">
        <v>18</v>
      </c>
      <c r="F6" s="461" t="s">
        <v>88</v>
      </c>
      <c r="G6" s="469" t="s">
        <v>90</v>
      </c>
      <c r="H6" s="472"/>
      <c r="I6" s="461" t="s">
        <v>190</v>
      </c>
      <c r="J6" s="461" t="s">
        <v>300</v>
      </c>
      <c r="K6" s="456" t="s">
        <v>189</v>
      </c>
      <c r="L6" s="454" t="s">
        <v>175</v>
      </c>
      <c r="M6" s="454" t="s">
        <v>190</v>
      </c>
      <c r="N6" s="454" t="s">
        <v>300</v>
      </c>
      <c r="O6" s="132"/>
      <c r="P6" s="132"/>
      <c r="Q6" s="132"/>
    </row>
    <row r="7" spans="1:17" ht="30" customHeight="1" x14ac:dyDescent="0.25">
      <c r="A7" s="460"/>
      <c r="B7" s="460"/>
      <c r="C7" s="462"/>
      <c r="D7" s="462"/>
      <c r="E7" s="468"/>
      <c r="F7" s="468"/>
      <c r="G7" s="469" t="s">
        <v>175</v>
      </c>
      <c r="H7" s="472"/>
      <c r="I7" s="473"/>
      <c r="J7" s="473"/>
      <c r="K7" s="455"/>
      <c r="L7" s="455"/>
      <c r="M7" s="455"/>
      <c r="N7" s="455"/>
      <c r="O7" s="132"/>
      <c r="P7" s="132"/>
      <c r="Q7" s="132"/>
    </row>
    <row r="8" spans="1:17" ht="31.5" customHeight="1" x14ac:dyDescent="0.25">
      <c r="A8" s="460"/>
      <c r="B8" s="460"/>
      <c r="C8" s="463"/>
      <c r="D8" s="464"/>
      <c r="E8" s="463"/>
      <c r="F8" s="463"/>
      <c r="G8" s="41"/>
      <c r="H8" s="41" t="s">
        <v>54</v>
      </c>
      <c r="I8" s="474"/>
      <c r="J8" s="474"/>
      <c r="K8" s="455"/>
      <c r="L8" s="455"/>
      <c r="M8" s="455"/>
      <c r="N8" s="455"/>
      <c r="O8" s="132"/>
      <c r="P8" s="132"/>
      <c r="Q8" s="132"/>
    </row>
    <row r="9" spans="1:17" x14ac:dyDescent="0.25">
      <c r="A9" s="65">
        <v>1</v>
      </c>
      <c r="B9" s="65">
        <v>2</v>
      </c>
      <c r="C9" s="65">
        <v>3</v>
      </c>
      <c r="D9" s="65">
        <v>4</v>
      </c>
      <c r="E9" s="65">
        <v>5</v>
      </c>
      <c r="F9" s="41">
        <v>6</v>
      </c>
      <c r="G9" s="41">
        <v>7</v>
      </c>
      <c r="H9" s="41">
        <v>8</v>
      </c>
      <c r="I9" s="41">
        <v>9</v>
      </c>
      <c r="J9" s="41">
        <v>10</v>
      </c>
      <c r="K9" s="69">
        <v>11</v>
      </c>
      <c r="L9" s="69">
        <v>12</v>
      </c>
      <c r="M9" s="69">
        <v>13</v>
      </c>
      <c r="N9" s="69">
        <v>14</v>
      </c>
      <c r="O9" s="132"/>
      <c r="P9" s="132"/>
      <c r="Q9" s="132"/>
    </row>
    <row r="10" spans="1:17" ht="29.25" customHeight="1" x14ac:dyDescent="0.3">
      <c r="A10" s="437" t="s">
        <v>93</v>
      </c>
      <c r="B10" s="437" t="s">
        <v>13</v>
      </c>
      <c r="C10" s="440" t="s">
        <v>13</v>
      </c>
      <c r="D10" s="443" t="s">
        <v>94</v>
      </c>
      <c r="E10" s="440" t="s">
        <v>13</v>
      </c>
      <c r="F10" s="440" t="s">
        <v>13</v>
      </c>
      <c r="G10" s="440" t="s">
        <v>13</v>
      </c>
      <c r="H10" s="440" t="s">
        <v>13</v>
      </c>
      <c r="I10" s="440" t="s">
        <v>13</v>
      </c>
      <c r="J10" s="440" t="s">
        <v>13</v>
      </c>
      <c r="K10" s="74" t="s">
        <v>186</v>
      </c>
      <c r="L10" s="74">
        <f>SUM(L11:L13)</f>
        <v>415932.80000000005</v>
      </c>
      <c r="M10" s="74">
        <f>SUM(M11:M13)</f>
        <v>382964.88</v>
      </c>
      <c r="N10" s="74">
        <f>SUM(N11:N13)</f>
        <v>323834.38</v>
      </c>
      <c r="O10" s="132">
        <v>415932.80000000005</v>
      </c>
      <c r="P10" s="132">
        <v>382964.88</v>
      </c>
      <c r="Q10" s="132">
        <v>323834.38</v>
      </c>
    </row>
    <row r="11" spans="1:17" ht="29.25" customHeight="1" x14ac:dyDescent="0.3">
      <c r="A11" s="438"/>
      <c r="B11" s="438"/>
      <c r="C11" s="441"/>
      <c r="D11" s="444"/>
      <c r="E11" s="441"/>
      <c r="F11" s="441"/>
      <c r="G11" s="441"/>
      <c r="H11" s="441"/>
      <c r="I11" s="441"/>
      <c r="J11" s="441"/>
      <c r="K11" s="74" t="s">
        <v>187</v>
      </c>
      <c r="L11" s="74">
        <f t="shared" ref="L11:N13" si="0">L15+L20+L26+L32+L37</f>
        <v>118621.8</v>
      </c>
      <c r="M11" s="74">
        <f t="shared" si="0"/>
        <v>118621.8</v>
      </c>
      <c r="N11" s="74">
        <f t="shared" si="0"/>
        <v>54552.62</v>
      </c>
      <c r="O11" s="132">
        <v>118621.8</v>
      </c>
      <c r="P11" s="132">
        <v>118621.8</v>
      </c>
      <c r="Q11" s="132">
        <v>54552.62</v>
      </c>
    </row>
    <row r="12" spans="1:17" ht="29.25" customHeight="1" x14ac:dyDescent="0.3">
      <c r="A12" s="438"/>
      <c r="B12" s="438"/>
      <c r="C12" s="441"/>
      <c r="D12" s="444"/>
      <c r="E12" s="441"/>
      <c r="F12" s="441"/>
      <c r="G12" s="441"/>
      <c r="H12" s="441"/>
      <c r="I12" s="441"/>
      <c r="J12" s="441"/>
      <c r="K12" s="74" t="s">
        <v>613</v>
      </c>
      <c r="L12" s="74">
        <f t="shared" si="0"/>
        <v>297311.00000000006</v>
      </c>
      <c r="M12" s="74">
        <f t="shared" si="0"/>
        <v>264343.08</v>
      </c>
      <c r="N12" s="74">
        <f t="shared" si="0"/>
        <v>269281.76</v>
      </c>
      <c r="O12" s="132">
        <v>297311.00000000006</v>
      </c>
      <c r="P12" s="132">
        <v>264343.08</v>
      </c>
      <c r="Q12" s="132">
        <v>269281.76</v>
      </c>
    </row>
    <row r="13" spans="1:17" ht="29.25" customHeight="1" x14ac:dyDescent="0.3">
      <c r="A13" s="439"/>
      <c r="B13" s="439"/>
      <c r="C13" s="442"/>
      <c r="D13" s="445"/>
      <c r="E13" s="442"/>
      <c r="F13" s="442"/>
      <c r="G13" s="442"/>
      <c r="H13" s="442"/>
      <c r="I13" s="442"/>
      <c r="J13" s="442"/>
      <c r="K13" s="74" t="s">
        <v>328</v>
      </c>
      <c r="L13" s="74">
        <f t="shared" si="0"/>
        <v>0</v>
      </c>
      <c r="M13" s="74">
        <f t="shared" si="0"/>
        <v>0</v>
      </c>
      <c r="N13" s="74">
        <f t="shared" si="0"/>
        <v>0</v>
      </c>
      <c r="O13" s="132"/>
      <c r="P13" s="132"/>
      <c r="Q13" s="132"/>
    </row>
    <row r="14" spans="1:17" ht="32.25" customHeight="1" x14ac:dyDescent="0.25">
      <c r="A14" s="416" t="s">
        <v>93</v>
      </c>
      <c r="B14" s="416" t="s">
        <v>486</v>
      </c>
      <c r="C14" s="419" t="s">
        <v>13</v>
      </c>
      <c r="D14" s="422" t="s">
        <v>197</v>
      </c>
      <c r="E14" s="432" t="s">
        <v>146</v>
      </c>
      <c r="F14" s="419" t="s">
        <v>99</v>
      </c>
      <c r="G14" s="352">
        <v>2696879</v>
      </c>
      <c r="H14" s="290" t="s">
        <v>85</v>
      </c>
      <c r="I14" s="352">
        <v>2696879</v>
      </c>
      <c r="J14" s="352">
        <v>2696879</v>
      </c>
      <c r="K14" s="51" t="s">
        <v>186</v>
      </c>
      <c r="L14" s="51">
        <f>L15+L16+L17</f>
        <v>255937.13</v>
      </c>
      <c r="M14" s="51">
        <f>M15+M16+M17</f>
        <v>261638.41</v>
      </c>
      <c r="N14" s="51">
        <f>N15+N16+N17</f>
        <v>267681.76</v>
      </c>
      <c r="O14" s="132">
        <v>255937.13</v>
      </c>
      <c r="P14" s="132">
        <v>261638.41</v>
      </c>
      <c r="Q14" s="132">
        <v>267681.76</v>
      </c>
    </row>
    <row r="15" spans="1:17" ht="32.25" customHeight="1" x14ac:dyDescent="0.25">
      <c r="A15" s="417"/>
      <c r="B15" s="417"/>
      <c r="C15" s="420"/>
      <c r="D15" s="423"/>
      <c r="E15" s="433"/>
      <c r="F15" s="420"/>
      <c r="G15" s="353"/>
      <c r="H15" s="291"/>
      <c r="I15" s="353"/>
      <c r="J15" s="353"/>
      <c r="K15" s="51" t="s">
        <v>187</v>
      </c>
      <c r="L15" s="51">
        <v>0</v>
      </c>
      <c r="M15" s="51">
        <v>0</v>
      </c>
      <c r="N15" s="51">
        <v>0</v>
      </c>
      <c r="O15" s="132">
        <v>0</v>
      </c>
      <c r="P15" s="132">
        <v>0</v>
      </c>
      <c r="Q15" s="132">
        <v>0</v>
      </c>
    </row>
    <row r="16" spans="1:17" ht="32.25" customHeight="1" x14ac:dyDescent="0.25">
      <c r="A16" s="417"/>
      <c r="B16" s="417"/>
      <c r="C16" s="420"/>
      <c r="D16" s="423"/>
      <c r="E16" s="433"/>
      <c r="F16" s="420"/>
      <c r="G16" s="353"/>
      <c r="H16" s="291"/>
      <c r="I16" s="353"/>
      <c r="J16" s="353"/>
      <c r="K16" s="51" t="s">
        <v>613</v>
      </c>
      <c r="L16" s="51">
        <f>L18</f>
        <v>255937.13</v>
      </c>
      <c r="M16" s="51">
        <f>M18</f>
        <v>261638.41</v>
      </c>
      <c r="N16" s="51">
        <f>N18</f>
        <v>267681.76</v>
      </c>
      <c r="O16" s="132">
        <v>255937.13</v>
      </c>
      <c r="P16" s="132">
        <v>261638.41</v>
      </c>
      <c r="Q16" s="132">
        <v>267681.76</v>
      </c>
    </row>
    <row r="17" spans="1:17" ht="32.25" customHeight="1" x14ac:dyDescent="0.25">
      <c r="A17" s="418"/>
      <c r="B17" s="418"/>
      <c r="C17" s="421"/>
      <c r="D17" s="424"/>
      <c r="E17" s="434"/>
      <c r="F17" s="421"/>
      <c r="G17" s="354"/>
      <c r="H17" s="292"/>
      <c r="I17" s="354"/>
      <c r="J17" s="354"/>
      <c r="K17" s="51" t="s">
        <v>328</v>
      </c>
      <c r="L17" s="51">
        <v>0</v>
      </c>
      <c r="M17" s="51">
        <v>0</v>
      </c>
      <c r="N17" s="51">
        <v>0</v>
      </c>
      <c r="O17" s="132"/>
      <c r="P17" s="132"/>
      <c r="Q17" s="132"/>
    </row>
    <row r="18" spans="1:17" s="25" customFormat="1" ht="109.15" customHeight="1" x14ac:dyDescent="0.25">
      <c r="A18" s="39" t="s">
        <v>93</v>
      </c>
      <c r="B18" s="39" t="s">
        <v>486</v>
      </c>
      <c r="C18" s="40" t="s">
        <v>549</v>
      </c>
      <c r="D18" s="75" t="s">
        <v>485</v>
      </c>
      <c r="E18" s="40" t="s">
        <v>138</v>
      </c>
      <c r="F18" s="41" t="s">
        <v>99</v>
      </c>
      <c r="G18" s="114">
        <v>2696879</v>
      </c>
      <c r="H18" s="28" t="s">
        <v>301</v>
      </c>
      <c r="I18" s="114" t="s">
        <v>295</v>
      </c>
      <c r="J18" s="114" t="s">
        <v>295</v>
      </c>
      <c r="K18" s="61" t="s">
        <v>613</v>
      </c>
      <c r="L18" s="61">
        <v>255937.13</v>
      </c>
      <c r="M18" s="50">
        <v>261638.41</v>
      </c>
      <c r="N18" s="50">
        <v>267681.76</v>
      </c>
      <c r="O18" s="132"/>
      <c r="P18" s="132"/>
      <c r="Q18" s="132"/>
    </row>
    <row r="19" spans="1:17" s="25" customFormat="1" ht="39" customHeight="1" x14ac:dyDescent="0.25">
      <c r="A19" s="416" t="s">
        <v>93</v>
      </c>
      <c r="B19" s="416" t="s">
        <v>487</v>
      </c>
      <c r="C19" s="419" t="s">
        <v>13</v>
      </c>
      <c r="D19" s="422" t="s">
        <v>626</v>
      </c>
      <c r="E19" s="432" t="s">
        <v>488</v>
      </c>
      <c r="F19" s="419" t="s">
        <v>69</v>
      </c>
      <c r="G19" s="394">
        <f>G23</f>
        <v>16985</v>
      </c>
      <c r="H19" s="428" t="s">
        <v>85</v>
      </c>
      <c r="I19" s="394">
        <f>I23</f>
        <v>16985</v>
      </c>
      <c r="J19" s="394">
        <f>J23</f>
        <v>16985</v>
      </c>
      <c r="K19" s="58" t="s">
        <v>186</v>
      </c>
      <c r="L19" s="66">
        <f>SUM(L20:L22)</f>
        <v>110466.47</v>
      </c>
      <c r="M19" s="66">
        <f>SUM(M20:M22)</f>
        <v>110466.47</v>
      </c>
      <c r="N19" s="66">
        <f>SUM(N20:N22)</f>
        <v>45292.62</v>
      </c>
      <c r="O19" s="132">
        <v>110466.47</v>
      </c>
      <c r="P19" s="132">
        <v>110466.47</v>
      </c>
      <c r="Q19" s="132">
        <v>45292.62</v>
      </c>
    </row>
    <row r="20" spans="1:17" s="25" customFormat="1" ht="39" customHeight="1" x14ac:dyDescent="0.25">
      <c r="A20" s="417"/>
      <c r="B20" s="417"/>
      <c r="C20" s="420"/>
      <c r="D20" s="423"/>
      <c r="E20" s="433"/>
      <c r="F20" s="420"/>
      <c r="G20" s="395"/>
      <c r="H20" s="429"/>
      <c r="I20" s="395"/>
      <c r="J20" s="395"/>
      <c r="K20" s="58" t="s">
        <v>187</v>
      </c>
      <c r="L20" s="66">
        <f t="shared" ref="L20:N21" si="1">L23</f>
        <v>109361.8</v>
      </c>
      <c r="M20" s="66">
        <f t="shared" si="1"/>
        <v>109361.8</v>
      </c>
      <c r="N20" s="66">
        <f t="shared" si="1"/>
        <v>45292.62</v>
      </c>
      <c r="O20" s="132">
        <v>109361.8</v>
      </c>
      <c r="P20" s="132">
        <v>109361.8</v>
      </c>
      <c r="Q20" s="132">
        <v>45292.62</v>
      </c>
    </row>
    <row r="21" spans="1:17" s="25" customFormat="1" ht="39" customHeight="1" x14ac:dyDescent="0.25">
      <c r="A21" s="417"/>
      <c r="B21" s="417"/>
      <c r="C21" s="420"/>
      <c r="D21" s="423"/>
      <c r="E21" s="433"/>
      <c r="F21" s="420"/>
      <c r="G21" s="395"/>
      <c r="H21" s="429"/>
      <c r="I21" s="395"/>
      <c r="J21" s="395"/>
      <c r="K21" s="51" t="s">
        <v>613</v>
      </c>
      <c r="L21" s="66">
        <f t="shared" si="1"/>
        <v>1104.67</v>
      </c>
      <c r="M21" s="66">
        <f t="shared" si="1"/>
        <v>1104.67</v>
      </c>
      <c r="N21" s="66">
        <f t="shared" si="1"/>
        <v>0</v>
      </c>
      <c r="O21" s="132">
        <v>1104.67</v>
      </c>
      <c r="P21" s="132">
        <v>1104.67</v>
      </c>
      <c r="Q21" s="132">
        <v>0</v>
      </c>
    </row>
    <row r="22" spans="1:17" s="25" customFormat="1" ht="39" customHeight="1" x14ac:dyDescent="0.25">
      <c r="A22" s="418"/>
      <c r="B22" s="418"/>
      <c r="C22" s="421"/>
      <c r="D22" s="424"/>
      <c r="E22" s="434"/>
      <c r="F22" s="421"/>
      <c r="G22" s="396"/>
      <c r="H22" s="430"/>
      <c r="I22" s="396"/>
      <c r="J22" s="396"/>
      <c r="K22" s="58" t="s">
        <v>328</v>
      </c>
      <c r="L22" s="66">
        <v>0</v>
      </c>
      <c r="M22" s="66">
        <v>0</v>
      </c>
      <c r="N22" s="66">
        <v>0</v>
      </c>
      <c r="O22" s="132"/>
      <c r="P22" s="132"/>
      <c r="Q22" s="132"/>
    </row>
    <row r="23" spans="1:17" s="25" customFormat="1" ht="39.75" customHeight="1" x14ac:dyDescent="0.25">
      <c r="A23" s="446" t="s">
        <v>93</v>
      </c>
      <c r="B23" s="446" t="s">
        <v>487</v>
      </c>
      <c r="C23" s="448" t="s">
        <v>246</v>
      </c>
      <c r="D23" s="450" t="s">
        <v>206</v>
      </c>
      <c r="E23" s="448" t="s">
        <v>248</v>
      </c>
      <c r="F23" s="435" t="s">
        <v>69</v>
      </c>
      <c r="G23" s="452">
        <v>16985</v>
      </c>
      <c r="H23" s="446" t="s">
        <v>301</v>
      </c>
      <c r="I23" s="452">
        <v>16985</v>
      </c>
      <c r="J23" s="452">
        <v>16985</v>
      </c>
      <c r="K23" s="61" t="s">
        <v>187</v>
      </c>
      <c r="L23" s="50">
        <v>109361.8</v>
      </c>
      <c r="M23" s="50">
        <v>109361.8</v>
      </c>
      <c r="N23" s="50">
        <v>45292.62</v>
      </c>
      <c r="O23" s="132"/>
      <c r="P23" s="132"/>
      <c r="Q23" s="132"/>
    </row>
    <row r="24" spans="1:17" s="25" customFormat="1" ht="40.5" customHeight="1" x14ac:dyDescent="0.25">
      <c r="A24" s="447"/>
      <c r="B24" s="447"/>
      <c r="C24" s="449"/>
      <c r="D24" s="451"/>
      <c r="E24" s="449"/>
      <c r="F24" s="436"/>
      <c r="G24" s="436"/>
      <c r="H24" s="447"/>
      <c r="I24" s="436"/>
      <c r="J24" s="436"/>
      <c r="K24" s="61" t="s">
        <v>613</v>
      </c>
      <c r="L24" s="50">
        <v>1104.67</v>
      </c>
      <c r="M24" s="50">
        <v>1104.67</v>
      </c>
      <c r="N24" s="50">
        <v>0</v>
      </c>
      <c r="O24" s="132"/>
      <c r="P24" s="132"/>
      <c r="Q24" s="132"/>
    </row>
    <row r="25" spans="1:17" s="25" customFormat="1" ht="39" customHeight="1" x14ac:dyDescent="0.25">
      <c r="A25" s="416" t="s">
        <v>93</v>
      </c>
      <c r="B25" s="416" t="s">
        <v>489</v>
      </c>
      <c r="C25" s="419" t="s">
        <v>13</v>
      </c>
      <c r="D25" s="422" t="s">
        <v>627</v>
      </c>
      <c r="E25" s="432" t="s">
        <v>247</v>
      </c>
      <c r="F25" s="419" t="s">
        <v>98</v>
      </c>
      <c r="G25" s="394">
        <f>G29</f>
        <v>1184</v>
      </c>
      <c r="H25" s="428" t="s">
        <v>85</v>
      </c>
      <c r="I25" s="394">
        <v>1184</v>
      </c>
      <c r="J25" s="394">
        <v>1184</v>
      </c>
      <c r="K25" s="51" t="s">
        <v>186</v>
      </c>
      <c r="L25" s="51">
        <f>SUM(L26:L28)</f>
        <v>18520</v>
      </c>
      <c r="M25" s="51">
        <f>SUM(M26:M28)</f>
        <v>9260</v>
      </c>
      <c r="N25" s="51">
        <f>SUM(N26:N28)</f>
        <v>9260</v>
      </c>
      <c r="O25" s="132">
        <v>18520</v>
      </c>
      <c r="P25" s="132">
        <v>9260</v>
      </c>
      <c r="Q25" s="132">
        <v>9260</v>
      </c>
    </row>
    <row r="26" spans="1:17" s="25" customFormat="1" ht="43.5" customHeight="1" x14ac:dyDescent="0.25">
      <c r="A26" s="417"/>
      <c r="B26" s="417"/>
      <c r="C26" s="420"/>
      <c r="D26" s="423"/>
      <c r="E26" s="433"/>
      <c r="F26" s="420"/>
      <c r="G26" s="395"/>
      <c r="H26" s="429"/>
      <c r="I26" s="395"/>
      <c r="J26" s="395"/>
      <c r="K26" s="51" t="s">
        <v>187</v>
      </c>
      <c r="L26" s="51">
        <f t="shared" ref="L26:N27" si="2">L29</f>
        <v>9260</v>
      </c>
      <c r="M26" s="51">
        <f t="shared" si="2"/>
        <v>9260</v>
      </c>
      <c r="N26" s="51">
        <f t="shared" si="2"/>
        <v>9260</v>
      </c>
      <c r="O26" s="132">
        <v>9260</v>
      </c>
      <c r="P26" s="132">
        <v>9260</v>
      </c>
      <c r="Q26" s="132">
        <v>9260</v>
      </c>
    </row>
    <row r="27" spans="1:17" s="25" customFormat="1" ht="40.5" customHeight="1" x14ac:dyDescent="0.25">
      <c r="A27" s="417"/>
      <c r="B27" s="417"/>
      <c r="C27" s="420"/>
      <c r="D27" s="423"/>
      <c r="E27" s="433"/>
      <c r="F27" s="420"/>
      <c r="G27" s="395"/>
      <c r="H27" s="429"/>
      <c r="I27" s="395"/>
      <c r="J27" s="395"/>
      <c r="K27" s="51" t="s">
        <v>613</v>
      </c>
      <c r="L27" s="51">
        <f t="shared" si="2"/>
        <v>9260</v>
      </c>
      <c r="M27" s="51">
        <f t="shared" si="2"/>
        <v>0</v>
      </c>
      <c r="N27" s="51">
        <f t="shared" si="2"/>
        <v>0</v>
      </c>
      <c r="O27" s="132">
        <v>9260</v>
      </c>
      <c r="P27" s="132">
        <v>0</v>
      </c>
      <c r="Q27" s="132">
        <v>0</v>
      </c>
    </row>
    <row r="28" spans="1:17" s="25" customFormat="1" ht="38.25" customHeight="1" x14ac:dyDescent="0.25">
      <c r="A28" s="418"/>
      <c r="B28" s="418"/>
      <c r="C28" s="421"/>
      <c r="D28" s="424"/>
      <c r="E28" s="434"/>
      <c r="F28" s="421"/>
      <c r="G28" s="396"/>
      <c r="H28" s="430"/>
      <c r="I28" s="396"/>
      <c r="J28" s="396"/>
      <c r="K28" s="51" t="s">
        <v>328</v>
      </c>
      <c r="L28" s="51">
        <v>0</v>
      </c>
      <c r="M28" s="51">
        <v>0</v>
      </c>
      <c r="N28" s="51">
        <v>0</v>
      </c>
      <c r="O28" s="132"/>
      <c r="P28" s="132"/>
      <c r="Q28" s="132"/>
    </row>
    <row r="29" spans="1:17" s="25" customFormat="1" ht="24.75" customHeight="1" x14ac:dyDescent="0.25">
      <c r="A29" s="446" t="s">
        <v>93</v>
      </c>
      <c r="B29" s="446" t="s">
        <v>489</v>
      </c>
      <c r="C29" s="475" t="s">
        <v>140</v>
      </c>
      <c r="D29" s="450" t="s">
        <v>205</v>
      </c>
      <c r="E29" s="448" t="s">
        <v>248</v>
      </c>
      <c r="F29" s="435" t="s">
        <v>98</v>
      </c>
      <c r="G29" s="452">
        <v>1184</v>
      </c>
      <c r="H29" s="446" t="s">
        <v>301</v>
      </c>
      <c r="I29" s="446" t="s">
        <v>490</v>
      </c>
      <c r="J29" s="446" t="s">
        <v>490</v>
      </c>
      <c r="K29" s="61" t="s">
        <v>187</v>
      </c>
      <c r="L29" s="61">
        <v>9260</v>
      </c>
      <c r="M29" s="50">
        <v>9260</v>
      </c>
      <c r="N29" s="50">
        <v>9260</v>
      </c>
      <c r="O29" s="132"/>
      <c r="P29" s="132"/>
      <c r="Q29" s="132"/>
    </row>
    <row r="30" spans="1:17" s="25" customFormat="1" ht="23.25" customHeight="1" x14ac:dyDescent="0.25">
      <c r="A30" s="447"/>
      <c r="B30" s="447"/>
      <c r="C30" s="476"/>
      <c r="D30" s="451"/>
      <c r="E30" s="449"/>
      <c r="F30" s="436"/>
      <c r="G30" s="453"/>
      <c r="H30" s="447"/>
      <c r="I30" s="447"/>
      <c r="J30" s="447"/>
      <c r="K30" s="61" t="s">
        <v>613</v>
      </c>
      <c r="L30" s="61">
        <v>9260</v>
      </c>
      <c r="M30" s="50">
        <v>0</v>
      </c>
      <c r="N30" s="50">
        <v>0</v>
      </c>
      <c r="O30" s="132"/>
      <c r="P30" s="132"/>
      <c r="Q30" s="132"/>
    </row>
    <row r="31" spans="1:17" ht="25.5" customHeight="1" x14ac:dyDescent="0.25">
      <c r="A31" s="431" t="s">
        <v>93</v>
      </c>
      <c r="B31" s="416" t="str">
        <f>B35</f>
        <v>47350</v>
      </c>
      <c r="C31" s="419" t="s">
        <v>13</v>
      </c>
      <c r="D31" s="422" t="s">
        <v>491</v>
      </c>
      <c r="E31" s="425" t="s">
        <v>139</v>
      </c>
      <c r="F31" s="419" t="s">
        <v>98</v>
      </c>
      <c r="G31" s="419">
        <v>1</v>
      </c>
      <c r="H31" s="416" t="s">
        <v>85</v>
      </c>
      <c r="I31" s="416" t="s">
        <v>176</v>
      </c>
      <c r="J31" s="416" t="s">
        <v>176</v>
      </c>
      <c r="K31" s="51" t="s">
        <v>186</v>
      </c>
      <c r="L31" s="51">
        <f>L32+L33</f>
        <v>10589.42</v>
      </c>
      <c r="M31" s="51">
        <f t="shared" ref="M31:N31" si="3">M32+M33</f>
        <v>0</v>
      </c>
      <c r="N31" s="51">
        <f t="shared" si="3"/>
        <v>0</v>
      </c>
      <c r="O31" s="132">
        <v>10589.42</v>
      </c>
      <c r="P31" s="132">
        <v>0</v>
      </c>
      <c r="Q31" s="132">
        <v>0</v>
      </c>
    </row>
    <row r="32" spans="1:17" ht="25.5" customHeight="1" x14ac:dyDescent="0.25">
      <c r="A32" s="431"/>
      <c r="B32" s="417"/>
      <c r="C32" s="420"/>
      <c r="D32" s="423"/>
      <c r="E32" s="426"/>
      <c r="F32" s="420"/>
      <c r="G32" s="420"/>
      <c r="H32" s="417"/>
      <c r="I32" s="417"/>
      <c r="J32" s="417"/>
      <c r="K32" s="51" t="s">
        <v>187</v>
      </c>
      <c r="L32" s="51">
        <v>0</v>
      </c>
      <c r="M32" s="51">
        <v>0</v>
      </c>
      <c r="N32" s="51">
        <v>0</v>
      </c>
      <c r="O32" s="132">
        <v>0</v>
      </c>
      <c r="P32" s="132">
        <v>0</v>
      </c>
      <c r="Q32" s="132">
        <v>0</v>
      </c>
    </row>
    <row r="33" spans="1:17" ht="25.5" customHeight="1" x14ac:dyDescent="0.25">
      <c r="A33" s="431"/>
      <c r="B33" s="417"/>
      <c r="C33" s="420"/>
      <c r="D33" s="423"/>
      <c r="E33" s="426"/>
      <c r="F33" s="420"/>
      <c r="G33" s="420"/>
      <c r="H33" s="417"/>
      <c r="I33" s="417"/>
      <c r="J33" s="417"/>
      <c r="K33" s="51" t="s">
        <v>188</v>
      </c>
      <c r="L33" s="51">
        <f>L35</f>
        <v>10589.42</v>
      </c>
      <c r="M33" s="51">
        <f t="shared" ref="M33:N33" si="4">M35</f>
        <v>0</v>
      </c>
      <c r="N33" s="51">
        <f t="shared" si="4"/>
        <v>0</v>
      </c>
      <c r="O33" s="132">
        <v>10589.42</v>
      </c>
      <c r="P33" s="132">
        <v>0</v>
      </c>
      <c r="Q33" s="132">
        <v>0</v>
      </c>
    </row>
    <row r="34" spans="1:17" ht="25.5" customHeight="1" x14ac:dyDescent="0.25">
      <c r="A34" s="431"/>
      <c r="B34" s="418"/>
      <c r="C34" s="421"/>
      <c r="D34" s="424"/>
      <c r="E34" s="427"/>
      <c r="F34" s="421"/>
      <c r="G34" s="421"/>
      <c r="H34" s="418"/>
      <c r="I34" s="418"/>
      <c r="J34" s="418"/>
      <c r="K34" s="51" t="s">
        <v>328</v>
      </c>
      <c r="L34" s="51">
        <v>0</v>
      </c>
      <c r="M34" s="51">
        <v>0</v>
      </c>
      <c r="N34" s="51">
        <v>0</v>
      </c>
      <c r="O34" s="132"/>
      <c r="P34" s="132"/>
      <c r="Q34" s="132"/>
    </row>
    <row r="35" spans="1:17" ht="47.25" customHeight="1" x14ac:dyDescent="0.25">
      <c r="A35" s="67" t="s">
        <v>93</v>
      </c>
      <c r="B35" s="67" t="s">
        <v>492</v>
      </c>
      <c r="C35" s="191" t="s">
        <v>249</v>
      </c>
      <c r="D35" s="77" t="s">
        <v>618</v>
      </c>
      <c r="E35" s="79" t="s">
        <v>139</v>
      </c>
      <c r="F35" s="78" t="s">
        <v>98</v>
      </c>
      <c r="G35" s="78">
        <v>1</v>
      </c>
      <c r="H35" s="190" t="s">
        <v>301</v>
      </c>
      <c r="I35" s="67" t="s">
        <v>176</v>
      </c>
      <c r="J35" s="67" t="s">
        <v>176</v>
      </c>
      <c r="K35" s="61" t="s">
        <v>613</v>
      </c>
      <c r="L35" s="216">
        <v>10589.42</v>
      </c>
      <c r="M35" s="217">
        <v>0</v>
      </c>
      <c r="N35" s="50">
        <v>0</v>
      </c>
      <c r="O35" s="132"/>
      <c r="P35" s="132"/>
      <c r="Q35" s="132"/>
    </row>
    <row r="36" spans="1:17" ht="27" customHeight="1" x14ac:dyDescent="0.25">
      <c r="A36" s="416" t="s">
        <v>93</v>
      </c>
      <c r="B36" s="416" t="s">
        <v>493</v>
      </c>
      <c r="C36" s="419" t="s">
        <v>13</v>
      </c>
      <c r="D36" s="422" t="s">
        <v>494</v>
      </c>
      <c r="E36" s="425" t="s">
        <v>264</v>
      </c>
      <c r="F36" s="419" t="s">
        <v>98</v>
      </c>
      <c r="G36" s="419">
        <f>G40+G41+G42+G43+G44</f>
        <v>5</v>
      </c>
      <c r="H36" s="428" t="s">
        <v>85</v>
      </c>
      <c r="I36" s="416" t="s">
        <v>179</v>
      </c>
      <c r="J36" s="416" t="s">
        <v>179</v>
      </c>
      <c r="K36" s="51" t="s">
        <v>186</v>
      </c>
      <c r="L36" s="51">
        <f>SUM(L37:L39)</f>
        <v>20419.780000000002</v>
      </c>
      <c r="M36" s="51">
        <v>1600</v>
      </c>
      <c r="N36" s="51">
        <v>1600</v>
      </c>
      <c r="O36" s="132">
        <v>20419.780000000002</v>
      </c>
      <c r="P36" s="132">
        <v>1600</v>
      </c>
      <c r="Q36" s="132">
        <v>1600</v>
      </c>
    </row>
    <row r="37" spans="1:17" ht="27" customHeight="1" x14ac:dyDescent="0.25">
      <c r="A37" s="417"/>
      <c r="B37" s="417"/>
      <c r="C37" s="420"/>
      <c r="D37" s="423"/>
      <c r="E37" s="426"/>
      <c r="F37" s="420"/>
      <c r="G37" s="420"/>
      <c r="H37" s="429"/>
      <c r="I37" s="417"/>
      <c r="J37" s="417"/>
      <c r="K37" s="51" t="s">
        <v>187</v>
      </c>
      <c r="L37" s="51">
        <v>0</v>
      </c>
      <c r="M37" s="51">
        <v>0</v>
      </c>
      <c r="N37" s="51">
        <v>0</v>
      </c>
      <c r="O37" s="132">
        <v>0</v>
      </c>
      <c r="P37" s="132">
        <v>0</v>
      </c>
      <c r="Q37" s="132">
        <v>0</v>
      </c>
    </row>
    <row r="38" spans="1:17" ht="24.75" customHeight="1" x14ac:dyDescent="0.25">
      <c r="A38" s="417"/>
      <c r="B38" s="417"/>
      <c r="C38" s="420"/>
      <c r="D38" s="423"/>
      <c r="E38" s="426"/>
      <c r="F38" s="420"/>
      <c r="G38" s="420"/>
      <c r="H38" s="429"/>
      <c r="I38" s="417"/>
      <c r="J38" s="417"/>
      <c r="K38" s="51" t="s">
        <v>613</v>
      </c>
      <c r="L38" s="51">
        <f>SUM(L40:L45)</f>
        <v>20419.780000000002</v>
      </c>
      <c r="M38" s="51">
        <v>1600</v>
      </c>
      <c r="N38" s="51">
        <v>1600</v>
      </c>
      <c r="O38" s="132">
        <v>20419.780000000002</v>
      </c>
      <c r="P38" s="132">
        <v>1600</v>
      </c>
      <c r="Q38" s="132">
        <v>1600</v>
      </c>
    </row>
    <row r="39" spans="1:17" ht="25.5" customHeight="1" x14ac:dyDescent="0.25">
      <c r="A39" s="418"/>
      <c r="B39" s="418"/>
      <c r="C39" s="421"/>
      <c r="D39" s="424"/>
      <c r="E39" s="427"/>
      <c r="F39" s="421"/>
      <c r="G39" s="421"/>
      <c r="H39" s="430"/>
      <c r="I39" s="418"/>
      <c r="J39" s="418"/>
      <c r="K39" s="51" t="s">
        <v>328</v>
      </c>
      <c r="L39" s="51">
        <v>0</v>
      </c>
      <c r="M39" s="51">
        <v>0</v>
      </c>
      <c r="N39" s="51">
        <v>0</v>
      </c>
      <c r="O39" s="132"/>
      <c r="P39" s="132"/>
      <c r="Q39" s="132"/>
    </row>
    <row r="40" spans="1:17" s="36" customFormat="1" ht="27.75" customHeight="1" x14ac:dyDescent="0.2">
      <c r="A40" s="39" t="s">
        <v>93</v>
      </c>
      <c r="B40" s="39" t="s">
        <v>493</v>
      </c>
      <c r="C40" s="195" t="s">
        <v>495</v>
      </c>
      <c r="D40" s="72" t="s">
        <v>273</v>
      </c>
      <c r="E40" s="40" t="s">
        <v>145</v>
      </c>
      <c r="F40" s="41" t="s">
        <v>98</v>
      </c>
      <c r="G40" s="41">
        <v>1</v>
      </c>
      <c r="H40" s="190" t="s">
        <v>301</v>
      </c>
      <c r="I40" s="39" t="s">
        <v>176</v>
      </c>
      <c r="J40" s="39" t="s">
        <v>176</v>
      </c>
      <c r="K40" s="61" t="s">
        <v>613</v>
      </c>
      <c r="L40" s="50">
        <v>959.06</v>
      </c>
      <c r="M40" s="50">
        <v>0</v>
      </c>
      <c r="N40" s="50">
        <v>0</v>
      </c>
      <c r="O40" s="215"/>
      <c r="P40" s="215"/>
      <c r="Q40" s="215"/>
    </row>
    <row r="41" spans="1:17" ht="18.75" customHeight="1" x14ac:dyDescent="0.25">
      <c r="A41" s="39" t="s">
        <v>93</v>
      </c>
      <c r="B41" s="39" t="s">
        <v>493</v>
      </c>
      <c r="C41" s="27" t="s">
        <v>496</v>
      </c>
      <c r="D41" s="76" t="s">
        <v>497</v>
      </c>
      <c r="E41" s="40" t="s">
        <v>145</v>
      </c>
      <c r="F41" s="41" t="s">
        <v>98</v>
      </c>
      <c r="G41" s="41">
        <v>1</v>
      </c>
      <c r="H41" s="190" t="s">
        <v>301</v>
      </c>
      <c r="I41" s="39" t="s">
        <v>176</v>
      </c>
      <c r="J41" s="39" t="s">
        <v>176</v>
      </c>
      <c r="K41" s="61" t="s">
        <v>613</v>
      </c>
      <c r="L41" s="47">
        <v>104.65</v>
      </c>
      <c r="M41" s="47">
        <v>0</v>
      </c>
      <c r="N41" s="47">
        <v>0</v>
      </c>
      <c r="O41" s="132"/>
      <c r="P41" s="132"/>
      <c r="Q41" s="132"/>
    </row>
    <row r="42" spans="1:17" ht="42" customHeight="1" x14ac:dyDescent="0.25">
      <c r="A42" s="39" t="s">
        <v>93</v>
      </c>
      <c r="B42" s="39" t="s">
        <v>493</v>
      </c>
      <c r="C42" s="27" t="s">
        <v>498</v>
      </c>
      <c r="D42" s="76" t="s">
        <v>499</v>
      </c>
      <c r="E42" s="40" t="s">
        <v>145</v>
      </c>
      <c r="F42" s="41" t="s">
        <v>98</v>
      </c>
      <c r="G42" s="41">
        <v>1</v>
      </c>
      <c r="H42" s="190" t="s">
        <v>301</v>
      </c>
      <c r="I42" s="39" t="s">
        <v>176</v>
      </c>
      <c r="J42" s="39" t="s">
        <v>176</v>
      </c>
      <c r="K42" s="61" t="s">
        <v>613</v>
      </c>
      <c r="L42" s="102">
        <v>4661</v>
      </c>
      <c r="M42" s="102">
        <v>0</v>
      </c>
      <c r="N42" s="102">
        <v>0</v>
      </c>
      <c r="O42" s="218"/>
      <c r="P42" s="132"/>
      <c r="Q42" s="132"/>
    </row>
    <row r="43" spans="1:17" ht="16.5" customHeight="1" x14ac:dyDescent="0.25">
      <c r="A43" s="39" t="s">
        <v>93</v>
      </c>
      <c r="B43" s="39" t="s">
        <v>493</v>
      </c>
      <c r="C43" s="27" t="s">
        <v>500</v>
      </c>
      <c r="D43" s="230" t="s">
        <v>501</v>
      </c>
      <c r="E43" s="40" t="s">
        <v>145</v>
      </c>
      <c r="F43" s="41" t="s">
        <v>98</v>
      </c>
      <c r="G43" s="41">
        <v>1</v>
      </c>
      <c r="H43" s="190" t="s">
        <v>301</v>
      </c>
      <c r="I43" s="39" t="s">
        <v>176</v>
      </c>
      <c r="J43" s="39" t="s">
        <v>176</v>
      </c>
      <c r="K43" s="61" t="s">
        <v>613</v>
      </c>
      <c r="L43" s="102">
        <v>14284.83</v>
      </c>
      <c r="M43" s="102">
        <v>0</v>
      </c>
      <c r="N43" s="102">
        <v>0</v>
      </c>
      <c r="O43" s="132"/>
      <c r="P43" s="132"/>
      <c r="Q43" s="132"/>
    </row>
    <row r="44" spans="1:17" ht="44.25" customHeight="1" x14ac:dyDescent="0.25">
      <c r="A44" s="39" t="s">
        <v>93</v>
      </c>
      <c r="B44" s="39" t="s">
        <v>493</v>
      </c>
      <c r="C44" s="27" t="s">
        <v>502</v>
      </c>
      <c r="D44" s="76" t="s">
        <v>503</v>
      </c>
      <c r="E44" s="40" t="s">
        <v>145</v>
      </c>
      <c r="F44" s="41" t="s">
        <v>98</v>
      </c>
      <c r="G44" s="41">
        <v>1</v>
      </c>
      <c r="H44" s="190" t="s">
        <v>301</v>
      </c>
      <c r="I44" s="39" t="s">
        <v>176</v>
      </c>
      <c r="J44" s="39" t="s">
        <v>176</v>
      </c>
      <c r="K44" s="61" t="s">
        <v>613</v>
      </c>
      <c r="L44" s="102">
        <v>320</v>
      </c>
      <c r="M44" s="102">
        <v>0</v>
      </c>
      <c r="N44" s="102">
        <v>0</v>
      </c>
      <c r="O44" s="132"/>
      <c r="P44" s="132"/>
      <c r="Q44" s="132"/>
    </row>
    <row r="45" spans="1:17" x14ac:dyDescent="0.25">
      <c r="A45" s="39" t="s">
        <v>93</v>
      </c>
      <c r="B45" s="39" t="s">
        <v>493</v>
      </c>
      <c r="C45" s="82" t="s">
        <v>114</v>
      </c>
      <c r="D45" s="93" t="s">
        <v>222</v>
      </c>
      <c r="E45" s="86" t="s">
        <v>145</v>
      </c>
      <c r="F45" s="83" t="s">
        <v>98</v>
      </c>
      <c r="G45" s="87">
        <v>0</v>
      </c>
      <c r="H45" s="88" t="s">
        <v>301</v>
      </c>
      <c r="I45" s="88" t="s">
        <v>85</v>
      </c>
      <c r="J45" s="88" t="s">
        <v>85</v>
      </c>
      <c r="K45" s="61" t="s">
        <v>613</v>
      </c>
      <c r="L45" s="53">
        <v>90.24</v>
      </c>
      <c r="M45" s="53">
        <v>0</v>
      </c>
      <c r="N45" s="53">
        <v>0</v>
      </c>
      <c r="O45" s="132"/>
      <c r="P45" s="132"/>
      <c r="Q45" s="132"/>
    </row>
    <row r="46" spans="1:17" s="232" customFormat="1" ht="25.5" x14ac:dyDescent="0.2">
      <c r="A46" s="272" t="s">
        <v>93</v>
      </c>
      <c r="B46" s="272" t="s">
        <v>493</v>
      </c>
      <c r="C46" s="267" t="s">
        <v>114</v>
      </c>
      <c r="D46" s="268" t="s">
        <v>638</v>
      </c>
      <c r="E46" s="225" t="s">
        <v>145</v>
      </c>
      <c r="F46" s="274" t="s">
        <v>98</v>
      </c>
      <c r="G46" s="274">
        <v>0</v>
      </c>
      <c r="H46" s="258" t="s">
        <v>301</v>
      </c>
      <c r="I46" s="258" t="s">
        <v>179</v>
      </c>
      <c r="J46" s="258" t="s">
        <v>179</v>
      </c>
      <c r="K46" s="275" t="s">
        <v>613</v>
      </c>
      <c r="L46" s="276">
        <v>0</v>
      </c>
      <c r="M46" s="276">
        <v>1600</v>
      </c>
      <c r="N46" s="276">
        <v>1600</v>
      </c>
    </row>
  </sheetData>
  <autoFilter ref="A9:Q45"/>
  <mergeCells count="98">
    <mergeCell ref="A29:A30"/>
    <mergeCell ref="B29:B30"/>
    <mergeCell ref="C29:C30"/>
    <mergeCell ref="D29:D30"/>
    <mergeCell ref="E29:E30"/>
    <mergeCell ref="G14:G17"/>
    <mergeCell ref="H14:H17"/>
    <mergeCell ref="M2:N2"/>
    <mergeCell ref="A3:N3"/>
    <mergeCell ref="A5:A8"/>
    <mergeCell ref="B5:B8"/>
    <mergeCell ref="C5:C8"/>
    <mergeCell ref="D5:D8"/>
    <mergeCell ref="K5:N5"/>
    <mergeCell ref="E6:E8"/>
    <mergeCell ref="F6:F8"/>
    <mergeCell ref="E5:J5"/>
    <mergeCell ref="G6:H6"/>
    <mergeCell ref="G7:H7"/>
    <mergeCell ref="I6:I8"/>
    <mergeCell ref="J6:J8"/>
    <mergeCell ref="H19:H22"/>
    <mergeCell ref="I19:I22"/>
    <mergeCell ref="J19:J22"/>
    <mergeCell ref="N6:N8"/>
    <mergeCell ref="M6:M8"/>
    <mergeCell ref="J10:J13"/>
    <mergeCell ref="K6:K8"/>
    <mergeCell ref="L6:L8"/>
    <mergeCell ref="I10:I13"/>
    <mergeCell ref="H10:H13"/>
    <mergeCell ref="J29:J30"/>
    <mergeCell ref="H23:H24"/>
    <mergeCell ref="I23:I24"/>
    <mergeCell ref="J23:J24"/>
    <mergeCell ref="G29:G30"/>
    <mergeCell ref="H29:H30"/>
    <mergeCell ref="I29:I30"/>
    <mergeCell ref="J25:J28"/>
    <mergeCell ref="G23:G24"/>
    <mergeCell ref="F19:F22"/>
    <mergeCell ref="A25:A28"/>
    <mergeCell ref="A23:A24"/>
    <mergeCell ref="B23:B24"/>
    <mergeCell ref="C23:C24"/>
    <mergeCell ref="D23:D24"/>
    <mergeCell ref="E23:E24"/>
    <mergeCell ref="F23:F24"/>
    <mergeCell ref="B19:B22"/>
    <mergeCell ref="A19:A22"/>
    <mergeCell ref="C19:C22"/>
    <mergeCell ref="D19:D22"/>
    <mergeCell ref="E19:E22"/>
    <mergeCell ref="G19:G22"/>
    <mergeCell ref="F14:F17"/>
    <mergeCell ref="I14:I17"/>
    <mergeCell ref="J14:J17"/>
    <mergeCell ref="A10:A13"/>
    <mergeCell ref="B10:B13"/>
    <mergeCell ref="C10:C13"/>
    <mergeCell ref="D10:D13"/>
    <mergeCell ref="A14:A17"/>
    <mergeCell ref="B14:B17"/>
    <mergeCell ref="C14:C17"/>
    <mergeCell ref="D14:D17"/>
    <mergeCell ref="E14:E17"/>
    <mergeCell ref="E10:E13"/>
    <mergeCell ref="F10:F13"/>
    <mergeCell ref="G10:G13"/>
    <mergeCell ref="F31:F34"/>
    <mergeCell ref="G31:G34"/>
    <mergeCell ref="H31:H34"/>
    <mergeCell ref="I31:I34"/>
    <mergeCell ref="B25:B28"/>
    <mergeCell ref="C25:C28"/>
    <mergeCell ref="D25:D28"/>
    <mergeCell ref="E25:E28"/>
    <mergeCell ref="F25:F28"/>
    <mergeCell ref="G25:G28"/>
    <mergeCell ref="H25:H28"/>
    <mergeCell ref="I25:I28"/>
    <mergeCell ref="F29:F30"/>
    <mergeCell ref="J31:J34"/>
    <mergeCell ref="A36:A39"/>
    <mergeCell ref="B36:B39"/>
    <mergeCell ref="C36:C39"/>
    <mergeCell ref="D36:D39"/>
    <mergeCell ref="E36:E39"/>
    <mergeCell ref="F36:F39"/>
    <mergeCell ref="G36:G39"/>
    <mergeCell ref="H36:H39"/>
    <mergeCell ref="I36:I39"/>
    <mergeCell ref="J36:J39"/>
    <mergeCell ref="A31:A34"/>
    <mergeCell ref="B31:B34"/>
    <mergeCell ref="C31:C34"/>
    <mergeCell ref="D31:D34"/>
    <mergeCell ref="E31:E34"/>
  </mergeCells>
  <phoneticPr fontId="23" type="noConversion"/>
  <printOptions horizontalCentered="1"/>
  <pageMargins left="0.25" right="0.25" top="0.75" bottom="0.75" header="0.3" footer="0.3"/>
  <pageSetup paperSize="9" scale="4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54"/>
  <sheetViews>
    <sheetView view="pageBreakPreview" topLeftCell="A28" zoomScale="70" zoomScaleNormal="70" zoomScaleSheetLayoutView="70" workbookViewId="0">
      <selection activeCell="H58" sqref="H58"/>
    </sheetView>
  </sheetViews>
  <sheetFormatPr defaultColWidth="8.85546875" defaultRowHeight="15.75" x14ac:dyDescent="0.25"/>
  <cols>
    <col min="1" max="1" width="15.140625" style="23" customWidth="1"/>
    <col min="2" max="2" width="17.85546875" style="23" customWidth="1"/>
    <col min="3" max="3" width="38.28515625" style="23" customWidth="1"/>
    <col min="4" max="4" width="53.85546875" style="23" customWidth="1"/>
    <col min="5" max="5" width="24.28515625" style="25" customWidth="1"/>
    <col min="6" max="6" width="11.140625" style="32" customWidth="1"/>
    <col min="7" max="7" width="16" style="32" customWidth="1"/>
    <col min="8" max="10" width="14.85546875" style="32" customWidth="1"/>
    <col min="11" max="11" width="18.28515625" style="30" customWidth="1"/>
    <col min="12" max="12" width="15.5703125" style="30" customWidth="1"/>
    <col min="13" max="13" width="16.140625" style="30" customWidth="1"/>
    <col min="14" max="14" width="15.5703125" style="30" customWidth="1"/>
    <col min="15" max="15" width="19.85546875" style="23" customWidth="1"/>
    <col min="16" max="16" width="20.5703125" style="23" customWidth="1"/>
    <col min="17" max="17" width="19.85546875" style="23" customWidth="1"/>
    <col min="18" max="16384" width="8.85546875" style="23"/>
  </cols>
  <sheetData>
    <row r="2" spans="1:17" ht="51" customHeight="1" x14ac:dyDescent="0.25">
      <c r="M2" s="325" t="s">
        <v>154</v>
      </c>
      <c r="N2" s="326"/>
    </row>
    <row r="3" spans="1:17" ht="20.25" customHeight="1" x14ac:dyDescent="0.25">
      <c r="A3" s="327" t="s">
        <v>174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</row>
    <row r="4" spans="1:17" ht="15.75" customHeight="1" x14ac:dyDescent="0.25"/>
    <row r="5" spans="1:17" ht="30" customHeight="1" x14ac:dyDescent="0.25">
      <c r="A5" s="277" t="s">
        <v>296</v>
      </c>
      <c r="B5" s="277" t="s">
        <v>4</v>
      </c>
      <c r="C5" s="279" t="s">
        <v>297</v>
      </c>
      <c r="D5" s="279" t="s">
        <v>298</v>
      </c>
      <c r="E5" s="322" t="s">
        <v>299</v>
      </c>
      <c r="F5" s="331"/>
      <c r="G5" s="331"/>
      <c r="H5" s="331"/>
      <c r="I5" s="332"/>
      <c r="J5" s="323"/>
      <c r="K5" s="333" t="s">
        <v>151</v>
      </c>
      <c r="L5" s="334"/>
      <c r="M5" s="334"/>
      <c r="N5" s="335"/>
      <c r="O5" s="24"/>
      <c r="P5" s="24"/>
    </row>
    <row r="6" spans="1:17" ht="16.5" customHeight="1" x14ac:dyDescent="0.25">
      <c r="A6" s="277"/>
      <c r="B6" s="277"/>
      <c r="C6" s="328"/>
      <c r="D6" s="330"/>
      <c r="E6" s="279" t="s">
        <v>18</v>
      </c>
      <c r="F6" s="279" t="s">
        <v>88</v>
      </c>
      <c r="G6" s="322" t="s">
        <v>90</v>
      </c>
      <c r="H6" s="332"/>
      <c r="I6" s="332"/>
      <c r="J6" s="323"/>
      <c r="K6" s="336" t="s">
        <v>207</v>
      </c>
      <c r="L6" s="319" t="s">
        <v>175</v>
      </c>
      <c r="M6" s="319" t="s">
        <v>190</v>
      </c>
      <c r="N6" s="319" t="s">
        <v>300</v>
      </c>
      <c r="O6" s="24"/>
      <c r="P6" s="24"/>
    </row>
    <row r="7" spans="1:17" ht="30" customHeight="1" x14ac:dyDescent="0.25">
      <c r="A7" s="277"/>
      <c r="B7" s="277"/>
      <c r="C7" s="328"/>
      <c r="D7" s="330"/>
      <c r="E7" s="328"/>
      <c r="F7" s="328"/>
      <c r="G7" s="322" t="s">
        <v>175</v>
      </c>
      <c r="H7" s="323"/>
      <c r="I7" s="277" t="s">
        <v>190</v>
      </c>
      <c r="J7" s="277" t="s">
        <v>300</v>
      </c>
      <c r="K7" s="328"/>
      <c r="L7" s="320"/>
      <c r="M7" s="320"/>
      <c r="N7" s="320"/>
      <c r="O7" s="24"/>
      <c r="P7" s="24"/>
    </row>
    <row r="8" spans="1:17" ht="29.25" customHeight="1" x14ac:dyDescent="0.25">
      <c r="A8" s="277"/>
      <c r="B8" s="277"/>
      <c r="C8" s="329"/>
      <c r="D8" s="280"/>
      <c r="E8" s="329"/>
      <c r="F8" s="329"/>
      <c r="G8" s="22"/>
      <c r="H8" s="2" t="s">
        <v>54</v>
      </c>
      <c r="I8" s="324"/>
      <c r="J8" s="324"/>
      <c r="K8" s="329"/>
      <c r="L8" s="321"/>
      <c r="M8" s="321"/>
      <c r="N8" s="321"/>
      <c r="O8" s="24"/>
      <c r="P8" s="24"/>
    </row>
    <row r="9" spans="1:17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6">
        <v>11</v>
      </c>
      <c r="L9" s="26">
        <v>12</v>
      </c>
      <c r="M9" s="26">
        <v>13</v>
      </c>
      <c r="N9" s="26">
        <v>14</v>
      </c>
      <c r="O9" s="24"/>
      <c r="P9" s="24"/>
    </row>
    <row r="10" spans="1:17" ht="27.75" customHeight="1" x14ac:dyDescent="0.3">
      <c r="A10" s="364" t="s">
        <v>95</v>
      </c>
      <c r="B10" s="364" t="s">
        <v>13</v>
      </c>
      <c r="C10" s="398" t="s">
        <v>13</v>
      </c>
      <c r="D10" s="479" t="s">
        <v>170</v>
      </c>
      <c r="E10" s="481" t="s">
        <v>13</v>
      </c>
      <c r="F10" s="398" t="s">
        <v>13</v>
      </c>
      <c r="G10" s="398" t="s">
        <v>13</v>
      </c>
      <c r="H10" s="364" t="s">
        <v>13</v>
      </c>
      <c r="I10" s="364" t="s">
        <v>13</v>
      </c>
      <c r="J10" s="364" t="s">
        <v>13</v>
      </c>
      <c r="K10" s="45" t="s">
        <v>186</v>
      </c>
      <c r="L10" s="45">
        <f>L11+L12</f>
        <v>61372.2739</v>
      </c>
      <c r="M10" s="45">
        <f>M11+M12</f>
        <v>96230.081200000015</v>
      </c>
      <c r="N10" s="45">
        <f>N11+N12</f>
        <v>137089.83420000001</v>
      </c>
      <c r="O10" s="123">
        <v>61372273.899999999</v>
      </c>
      <c r="P10" s="123">
        <v>96230081.200000003</v>
      </c>
      <c r="Q10" s="123">
        <v>137089834.19999999</v>
      </c>
    </row>
    <row r="11" spans="1:17" ht="27.75" customHeight="1" x14ac:dyDescent="0.3">
      <c r="A11" s="365"/>
      <c r="B11" s="365"/>
      <c r="C11" s="399"/>
      <c r="D11" s="480"/>
      <c r="E11" s="482"/>
      <c r="F11" s="399"/>
      <c r="G11" s="399"/>
      <c r="H11" s="365"/>
      <c r="I11" s="365"/>
      <c r="J11" s="365"/>
      <c r="K11" s="45" t="s">
        <v>187</v>
      </c>
      <c r="L11" s="45">
        <f>L15+L25+L30+L44</f>
        <v>24960.959999999999</v>
      </c>
      <c r="M11" s="45">
        <f t="shared" ref="M11:N11" si="0">M15+M25+M30+M44</f>
        <v>20190.810000000001</v>
      </c>
      <c r="N11" s="45">
        <f t="shared" si="0"/>
        <v>20190.810000000001</v>
      </c>
      <c r="O11" s="123">
        <v>24960960</v>
      </c>
      <c r="P11" s="123">
        <v>20190810</v>
      </c>
      <c r="Q11" s="123">
        <v>20190810</v>
      </c>
    </row>
    <row r="12" spans="1:17" ht="27.75" customHeight="1" x14ac:dyDescent="0.3">
      <c r="A12" s="365"/>
      <c r="B12" s="365"/>
      <c r="C12" s="399"/>
      <c r="D12" s="480"/>
      <c r="E12" s="482"/>
      <c r="F12" s="399"/>
      <c r="G12" s="399"/>
      <c r="H12" s="365"/>
      <c r="I12" s="365"/>
      <c r="J12" s="365"/>
      <c r="K12" s="45" t="s">
        <v>613</v>
      </c>
      <c r="L12" s="45">
        <f>L16+L26+L31+L45</f>
        <v>36411.313900000001</v>
      </c>
      <c r="M12" s="45">
        <f t="shared" ref="M12" si="1">M16+M26+M31+M45</f>
        <v>76039.271200000017</v>
      </c>
      <c r="N12" s="45">
        <f>N16+N21+N26+N31+N45</f>
        <v>116899.02420000001</v>
      </c>
      <c r="O12" s="123">
        <v>36411313.899999999</v>
      </c>
      <c r="P12" s="123">
        <v>76039271.200000003</v>
      </c>
      <c r="Q12" s="123">
        <v>116899024.2</v>
      </c>
    </row>
    <row r="13" spans="1:17" ht="27.75" customHeight="1" x14ac:dyDescent="0.3">
      <c r="A13" s="143"/>
      <c r="B13" s="143"/>
      <c r="C13" s="144"/>
      <c r="D13" s="156"/>
      <c r="E13" s="157"/>
      <c r="F13" s="144"/>
      <c r="G13" s="144"/>
      <c r="H13" s="143"/>
      <c r="I13" s="143"/>
      <c r="J13" s="143"/>
      <c r="K13" s="45" t="s">
        <v>328</v>
      </c>
      <c r="L13" s="45">
        <v>0</v>
      </c>
      <c r="M13" s="45">
        <v>0</v>
      </c>
      <c r="N13" s="45">
        <v>0</v>
      </c>
      <c r="O13" s="123"/>
      <c r="P13" s="123"/>
      <c r="Q13" s="123"/>
    </row>
    <row r="14" spans="1:17" ht="35.450000000000003" customHeight="1" x14ac:dyDescent="0.25">
      <c r="A14" s="290" t="s">
        <v>95</v>
      </c>
      <c r="B14" s="290" t="s">
        <v>324</v>
      </c>
      <c r="C14" s="106" t="s">
        <v>13</v>
      </c>
      <c r="D14" s="485" t="s">
        <v>204</v>
      </c>
      <c r="E14" s="293" t="s">
        <v>292</v>
      </c>
      <c r="F14" s="299" t="s">
        <v>69</v>
      </c>
      <c r="G14" s="352">
        <v>6075</v>
      </c>
      <c r="H14" s="290" t="s">
        <v>85</v>
      </c>
      <c r="I14" s="352">
        <v>6075</v>
      </c>
      <c r="J14" s="352">
        <v>6075</v>
      </c>
      <c r="K14" s="46" t="s">
        <v>186</v>
      </c>
      <c r="L14" s="46">
        <f>L18</f>
        <v>27316.074000000001</v>
      </c>
      <c r="M14" s="46">
        <f t="shared" ref="M14:N14" si="2">M18</f>
        <v>29262.394</v>
      </c>
      <c r="N14" s="46">
        <f t="shared" si="2"/>
        <v>31325.484</v>
      </c>
    </row>
    <row r="15" spans="1:17" ht="35.450000000000003" customHeight="1" x14ac:dyDescent="0.25">
      <c r="A15" s="291"/>
      <c r="B15" s="291"/>
      <c r="C15" s="300"/>
      <c r="D15" s="486"/>
      <c r="E15" s="294"/>
      <c r="F15" s="300"/>
      <c r="G15" s="353"/>
      <c r="H15" s="291"/>
      <c r="I15" s="353"/>
      <c r="J15" s="353"/>
      <c r="K15" s="46" t="s">
        <v>187</v>
      </c>
      <c r="L15" s="46">
        <v>0</v>
      </c>
      <c r="M15" s="46">
        <v>0</v>
      </c>
      <c r="N15" s="46">
        <v>0</v>
      </c>
    </row>
    <row r="16" spans="1:17" ht="35.450000000000003" customHeight="1" x14ac:dyDescent="0.25">
      <c r="A16" s="291"/>
      <c r="B16" s="291"/>
      <c r="C16" s="300"/>
      <c r="D16" s="486"/>
      <c r="E16" s="294"/>
      <c r="F16" s="300"/>
      <c r="G16" s="353"/>
      <c r="H16" s="291"/>
      <c r="I16" s="353"/>
      <c r="J16" s="353"/>
      <c r="K16" s="46" t="s">
        <v>613</v>
      </c>
      <c r="L16" s="46">
        <f>L18</f>
        <v>27316.074000000001</v>
      </c>
      <c r="M16" s="46">
        <f t="shared" ref="M16:N16" si="3">M18</f>
        <v>29262.394</v>
      </c>
      <c r="N16" s="46">
        <f t="shared" si="3"/>
        <v>31325.484</v>
      </c>
    </row>
    <row r="17" spans="1:17" ht="35.450000000000003" customHeight="1" x14ac:dyDescent="0.25">
      <c r="A17" s="105"/>
      <c r="B17" s="105"/>
      <c r="C17" s="301"/>
      <c r="D17" s="487"/>
      <c r="E17" s="295"/>
      <c r="F17" s="107"/>
      <c r="G17" s="150"/>
      <c r="H17" s="105"/>
      <c r="I17" s="150"/>
      <c r="J17" s="150"/>
      <c r="K17" s="46" t="s">
        <v>328</v>
      </c>
      <c r="L17" s="46">
        <v>0</v>
      </c>
      <c r="M17" s="46">
        <v>0</v>
      </c>
      <c r="N17" s="46">
        <v>0</v>
      </c>
    </row>
    <row r="18" spans="1:17" s="25" customFormat="1" ht="45" customHeight="1" x14ac:dyDescent="0.2">
      <c r="A18" s="28" t="s">
        <v>95</v>
      </c>
      <c r="B18" s="28" t="s">
        <v>324</v>
      </c>
      <c r="C18" s="34" t="s">
        <v>318</v>
      </c>
      <c r="D18" s="27" t="s">
        <v>504</v>
      </c>
      <c r="E18" s="27" t="s">
        <v>293</v>
      </c>
      <c r="F18" s="22" t="s">
        <v>69</v>
      </c>
      <c r="G18" s="114">
        <v>6075</v>
      </c>
      <c r="H18" s="28" t="s">
        <v>301</v>
      </c>
      <c r="I18" s="114">
        <v>6075</v>
      </c>
      <c r="J18" s="28" t="s">
        <v>294</v>
      </c>
      <c r="K18" s="47" t="s">
        <v>613</v>
      </c>
      <c r="L18" s="47">
        <v>27316.074000000001</v>
      </c>
      <c r="M18" s="44">
        <v>29262.394</v>
      </c>
      <c r="N18" s="44">
        <v>31325.484</v>
      </c>
    </row>
    <row r="19" spans="1:17" ht="38.25" customHeight="1" x14ac:dyDescent="0.25">
      <c r="A19" s="416" t="s">
        <v>95</v>
      </c>
      <c r="B19" s="431" t="s">
        <v>351</v>
      </c>
      <c r="C19" s="484" t="s">
        <v>13</v>
      </c>
      <c r="D19" s="483" t="s">
        <v>353</v>
      </c>
      <c r="E19" s="488" t="s">
        <v>139</v>
      </c>
      <c r="F19" s="484" t="s">
        <v>98</v>
      </c>
      <c r="G19" s="484">
        <v>0</v>
      </c>
      <c r="H19" s="431" t="s">
        <v>85</v>
      </c>
      <c r="I19" s="431" t="s">
        <v>176</v>
      </c>
      <c r="J19" s="431" t="s">
        <v>179</v>
      </c>
      <c r="K19" s="51" t="s">
        <v>186</v>
      </c>
      <c r="L19" s="51">
        <f>L20+L21</f>
        <v>0</v>
      </c>
      <c r="M19" s="51">
        <f t="shared" ref="M19:N19" si="4">M20+M21</f>
        <v>0</v>
      </c>
      <c r="N19" s="51">
        <f t="shared" si="4"/>
        <v>25203.65</v>
      </c>
    </row>
    <row r="20" spans="1:17" ht="45" customHeight="1" x14ac:dyDescent="0.25">
      <c r="A20" s="417"/>
      <c r="B20" s="431"/>
      <c r="C20" s="484"/>
      <c r="D20" s="483"/>
      <c r="E20" s="488"/>
      <c r="F20" s="484"/>
      <c r="G20" s="484"/>
      <c r="H20" s="431"/>
      <c r="I20" s="431"/>
      <c r="J20" s="431"/>
      <c r="K20" s="51" t="s">
        <v>187</v>
      </c>
      <c r="L20" s="51">
        <v>0</v>
      </c>
      <c r="M20" s="51">
        <v>0</v>
      </c>
      <c r="N20" s="51">
        <v>0</v>
      </c>
    </row>
    <row r="21" spans="1:17" ht="39" customHeight="1" x14ac:dyDescent="0.25">
      <c r="A21" s="417"/>
      <c r="B21" s="431"/>
      <c r="C21" s="484"/>
      <c r="D21" s="483"/>
      <c r="E21" s="488"/>
      <c r="F21" s="484"/>
      <c r="G21" s="484"/>
      <c r="H21" s="431"/>
      <c r="I21" s="431"/>
      <c r="J21" s="431"/>
      <c r="K21" s="51" t="s">
        <v>613</v>
      </c>
      <c r="L21" s="51">
        <f>L23</f>
        <v>0</v>
      </c>
      <c r="M21" s="51">
        <f t="shared" ref="M21:N21" si="5">M23</f>
        <v>0</v>
      </c>
      <c r="N21" s="51">
        <f t="shared" si="5"/>
        <v>25203.65</v>
      </c>
    </row>
    <row r="22" spans="1:17" ht="39" customHeight="1" x14ac:dyDescent="0.25">
      <c r="A22" s="418"/>
      <c r="B22" s="431"/>
      <c r="C22" s="484"/>
      <c r="D22" s="483"/>
      <c r="E22" s="488"/>
      <c r="F22" s="484"/>
      <c r="G22" s="484"/>
      <c r="H22" s="431"/>
      <c r="I22" s="431"/>
      <c r="J22" s="431"/>
      <c r="K22" s="51" t="s">
        <v>328</v>
      </c>
      <c r="L22" s="51">
        <v>0</v>
      </c>
      <c r="M22" s="51">
        <v>0</v>
      </c>
      <c r="N22" s="51">
        <v>0</v>
      </c>
    </row>
    <row r="23" spans="1:17" s="25" customFormat="1" ht="39" customHeight="1" x14ac:dyDescent="0.2">
      <c r="A23" s="67" t="s">
        <v>95</v>
      </c>
      <c r="B23" s="78">
        <v>47950</v>
      </c>
      <c r="C23" s="77" t="s">
        <v>352</v>
      </c>
      <c r="D23" s="153" t="s">
        <v>619</v>
      </c>
      <c r="E23" s="77" t="s">
        <v>139</v>
      </c>
      <c r="F23" s="78" t="s">
        <v>98</v>
      </c>
      <c r="G23" s="78">
        <v>0</v>
      </c>
      <c r="H23" s="67" t="s">
        <v>85</v>
      </c>
      <c r="I23" s="67" t="s">
        <v>176</v>
      </c>
      <c r="J23" s="67" t="s">
        <v>179</v>
      </c>
      <c r="K23" s="47" t="s">
        <v>613</v>
      </c>
      <c r="L23" s="61">
        <v>0</v>
      </c>
      <c r="M23" s="61">
        <v>0</v>
      </c>
      <c r="N23" s="61">
        <v>25203.65</v>
      </c>
    </row>
    <row r="24" spans="1:17" ht="38.25" customHeight="1" x14ac:dyDescent="0.25">
      <c r="A24" s="416" t="s">
        <v>95</v>
      </c>
      <c r="B24" s="416" t="s">
        <v>325</v>
      </c>
      <c r="C24" s="419" t="s">
        <v>13</v>
      </c>
      <c r="D24" s="483" t="s">
        <v>354</v>
      </c>
      <c r="E24" s="425" t="s">
        <v>139</v>
      </c>
      <c r="F24" s="419" t="s">
        <v>98</v>
      </c>
      <c r="G24" s="419">
        <v>0</v>
      </c>
      <c r="H24" s="416" t="s">
        <v>85</v>
      </c>
      <c r="I24" s="416" t="s">
        <v>176</v>
      </c>
      <c r="J24" s="416" t="s">
        <v>179</v>
      </c>
      <c r="K24" s="51" t="s">
        <v>186</v>
      </c>
      <c r="L24" s="51">
        <f>L25+L26</f>
        <v>0</v>
      </c>
      <c r="M24" s="51">
        <f t="shared" ref="M24:N24" si="6">M25+M26</f>
        <v>40779.040000000001</v>
      </c>
      <c r="N24" s="51">
        <f t="shared" si="6"/>
        <v>54372.053</v>
      </c>
    </row>
    <row r="25" spans="1:17" ht="45" customHeight="1" x14ac:dyDescent="0.25">
      <c r="A25" s="417"/>
      <c r="B25" s="417"/>
      <c r="C25" s="420"/>
      <c r="D25" s="483"/>
      <c r="E25" s="426"/>
      <c r="F25" s="420"/>
      <c r="G25" s="420"/>
      <c r="H25" s="417"/>
      <c r="I25" s="417"/>
      <c r="J25" s="417"/>
      <c r="K25" s="51" t="s">
        <v>187</v>
      </c>
      <c r="L25" s="51">
        <v>0</v>
      </c>
      <c r="M25" s="51">
        <v>0</v>
      </c>
      <c r="N25" s="51">
        <v>0</v>
      </c>
    </row>
    <row r="26" spans="1:17" ht="39" customHeight="1" x14ac:dyDescent="0.25">
      <c r="A26" s="417"/>
      <c r="B26" s="417"/>
      <c r="C26" s="420"/>
      <c r="D26" s="483"/>
      <c r="E26" s="426"/>
      <c r="F26" s="420"/>
      <c r="G26" s="420"/>
      <c r="H26" s="417"/>
      <c r="I26" s="417"/>
      <c r="J26" s="417"/>
      <c r="K26" s="51" t="s">
        <v>613</v>
      </c>
      <c r="L26" s="51">
        <f>L28</f>
        <v>0</v>
      </c>
      <c r="M26" s="51">
        <f t="shared" ref="M26:N26" si="7">M28</f>
        <v>40779.040000000001</v>
      </c>
      <c r="N26" s="51">
        <f t="shared" si="7"/>
        <v>54372.053</v>
      </c>
    </row>
    <row r="27" spans="1:17" ht="39" customHeight="1" x14ac:dyDescent="0.25">
      <c r="A27" s="418"/>
      <c r="B27" s="418"/>
      <c r="C27" s="421"/>
      <c r="D27" s="483"/>
      <c r="E27" s="427"/>
      <c r="F27" s="421"/>
      <c r="G27" s="421"/>
      <c r="H27" s="418"/>
      <c r="I27" s="418"/>
      <c r="J27" s="418"/>
      <c r="K27" s="51" t="s">
        <v>328</v>
      </c>
      <c r="L27" s="51">
        <v>0</v>
      </c>
      <c r="M27" s="51">
        <v>0</v>
      </c>
      <c r="N27" s="51">
        <v>0</v>
      </c>
    </row>
    <row r="28" spans="1:17" s="25" customFormat="1" ht="45.75" customHeight="1" x14ac:dyDescent="0.2">
      <c r="A28" s="28" t="s">
        <v>95</v>
      </c>
      <c r="B28" s="28" t="s">
        <v>325</v>
      </c>
      <c r="C28" s="34" t="s">
        <v>113</v>
      </c>
      <c r="D28" s="153" t="s">
        <v>620</v>
      </c>
      <c r="E28" s="27" t="s">
        <v>139</v>
      </c>
      <c r="F28" s="22" t="s">
        <v>98</v>
      </c>
      <c r="G28" s="22">
        <v>0</v>
      </c>
      <c r="H28" s="28" t="s">
        <v>85</v>
      </c>
      <c r="I28" s="28" t="s">
        <v>176</v>
      </c>
      <c r="J28" s="28" t="s">
        <v>179</v>
      </c>
      <c r="K28" s="47" t="s">
        <v>613</v>
      </c>
      <c r="L28" s="47">
        <v>0</v>
      </c>
      <c r="M28" s="44">
        <v>40779.040000000001</v>
      </c>
      <c r="N28" s="44">
        <v>54372.053</v>
      </c>
    </row>
    <row r="29" spans="1:17" ht="45.6" customHeight="1" x14ac:dyDescent="0.25">
      <c r="A29" s="290" t="s">
        <v>95</v>
      </c>
      <c r="B29" s="290" t="s">
        <v>323</v>
      </c>
      <c r="C29" s="299" t="s">
        <v>13</v>
      </c>
      <c r="D29" s="316" t="s">
        <v>319</v>
      </c>
      <c r="E29" s="296" t="s">
        <v>225</v>
      </c>
      <c r="F29" s="299" t="s">
        <v>98</v>
      </c>
      <c r="G29" s="299">
        <f>G33+G35+G37+G39</f>
        <v>4</v>
      </c>
      <c r="H29" s="290" t="s">
        <v>85</v>
      </c>
      <c r="I29" s="290" t="s">
        <v>181</v>
      </c>
      <c r="J29" s="290" t="s">
        <v>550</v>
      </c>
      <c r="K29" s="46" t="s">
        <v>186</v>
      </c>
      <c r="L29" s="46">
        <f>SUM(L30:L31)</f>
        <v>28268.358</v>
      </c>
      <c r="M29" s="46">
        <f>M30+M31</f>
        <v>22866.1495</v>
      </c>
      <c r="N29" s="46">
        <f>N30+N31</f>
        <v>22866.1495</v>
      </c>
      <c r="O29" s="24">
        <f>O30+O31</f>
        <v>28268357.879999999</v>
      </c>
      <c r="P29" s="24">
        <f t="shared" ref="P29:Q29" si="8">P30+P31</f>
        <v>22866149.5</v>
      </c>
      <c r="Q29" s="24">
        <f t="shared" si="8"/>
        <v>22866149.5</v>
      </c>
    </row>
    <row r="30" spans="1:17" ht="45.6" customHeight="1" x14ac:dyDescent="0.25">
      <c r="A30" s="291"/>
      <c r="B30" s="291"/>
      <c r="C30" s="300"/>
      <c r="D30" s="317"/>
      <c r="E30" s="298"/>
      <c r="F30" s="301"/>
      <c r="G30" s="301"/>
      <c r="H30" s="292"/>
      <c r="I30" s="292"/>
      <c r="J30" s="292"/>
      <c r="K30" s="46" t="s">
        <v>187</v>
      </c>
      <c r="L30" s="46">
        <f>L33+L35+L37+L39+L41</f>
        <v>24960.959999999999</v>
      </c>
      <c r="M30" s="46">
        <v>20190.810000000001</v>
      </c>
      <c r="N30" s="46">
        <v>20190.810000000001</v>
      </c>
      <c r="O30" s="24">
        <v>24960960</v>
      </c>
      <c r="P30" s="24">
        <v>20190810</v>
      </c>
      <c r="Q30" s="24">
        <v>20190810</v>
      </c>
    </row>
    <row r="31" spans="1:17" ht="45.6" customHeight="1" x14ac:dyDescent="0.25">
      <c r="A31" s="291"/>
      <c r="B31" s="291"/>
      <c r="C31" s="300"/>
      <c r="D31" s="317"/>
      <c r="E31" s="296" t="s">
        <v>224</v>
      </c>
      <c r="F31" s="106" t="s">
        <v>98</v>
      </c>
      <c r="G31" s="299" t="s">
        <v>640</v>
      </c>
      <c r="H31" s="290" t="s">
        <v>85</v>
      </c>
      <c r="I31" s="290" t="s">
        <v>550</v>
      </c>
      <c r="J31" s="290" t="s">
        <v>182</v>
      </c>
      <c r="K31" s="46" t="s">
        <v>613</v>
      </c>
      <c r="L31" s="46">
        <f>L34+L36+L38+L40+L42</f>
        <v>3307.3980000000001</v>
      </c>
      <c r="M31" s="46">
        <v>2675.3395</v>
      </c>
      <c r="N31" s="46">
        <v>2675.3395</v>
      </c>
      <c r="O31" s="24">
        <v>3307397.88</v>
      </c>
      <c r="P31" s="24">
        <v>2675339.5</v>
      </c>
      <c r="Q31" s="24">
        <v>2675339.5</v>
      </c>
    </row>
    <row r="32" spans="1:17" ht="45.6" customHeight="1" x14ac:dyDescent="0.25">
      <c r="A32" s="105"/>
      <c r="B32" s="105"/>
      <c r="C32" s="107"/>
      <c r="D32" s="111"/>
      <c r="E32" s="298"/>
      <c r="F32" s="107"/>
      <c r="G32" s="301"/>
      <c r="H32" s="292"/>
      <c r="I32" s="292"/>
      <c r="J32" s="292"/>
      <c r="K32" s="46" t="s">
        <v>328</v>
      </c>
      <c r="L32" s="46">
        <v>0</v>
      </c>
      <c r="M32" s="46">
        <v>0</v>
      </c>
      <c r="N32" s="46">
        <v>0</v>
      </c>
      <c r="O32" s="24"/>
      <c r="P32" s="24"/>
      <c r="Q32" s="24"/>
    </row>
    <row r="33" spans="1:17" s="25" customFormat="1" ht="15.75" customHeight="1" x14ac:dyDescent="0.2">
      <c r="A33" s="308" t="s">
        <v>95</v>
      </c>
      <c r="B33" s="308" t="s">
        <v>323</v>
      </c>
      <c r="C33" s="287" t="s">
        <v>112</v>
      </c>
      <c r="D33" s="312" t="s">
        <v>551</v>
      </c>
      <c r="E33" s="287" t="s">
        <v>145</v>
      </c>
      <c r="F33" s="310" t="s">
        <v>98</v>
      </c>
      <c r="G33" s="310">
        <v>1</v>
      </c>
      <c r="H33" s="308" t="s">
        <v>301</v>
      </c>
      <c r="I33" s="308" t="s">
        <v>85</v>
      </c>
      <c r="J33" s="308" t="s">
        <v>85</v>
      </c>
      <c r="K33" s="47" t="s">
        <v>187</v>
      </c>
      <c r="L33" s="139">
        <v>9560.7469999999994</v>
      </c>
      <c r="M33" s="44">
        <v>0</v>
      </c>
      <c r="N33" s="44">
        <v>0</v>
      </c>
    </row>
    <row r="34" spans="1:17" s="25" customFormat="1" ht="16.5" customHeight="1" x14ac:dyDescent="0.2">
      <c r="A34" s="309"/>
      <c r="B34" s="309"/>
      <c r="C34" s="288"/>
      <c r="D34" s="313"/>
      <c r="E34" s="288"/>
      <c r="F34" s="311"/>
      <c r="G34" s="311"/>
      <c r="H34" s="309"/>
      <c r="I34" s="309"/>
      <c r="J34" s="309"/>
      <c r="K34" s="47" t="s">
        <v>613</v>
      </c>
      <c r="L34" s="44">
        <v>1266.8260000000005</v>
      </c>
      <c r="M34" s="44">
        <v>0</v>
      </c>
      <c r="N34" s="44">
        <v>0</v>
      </c>
      <c r="O34" s="126"/>
    </row>
    <row r="35" spans="1:17" s="25" customFormat="1" ht="14.25" customHeight="1" x14ac:dyDescent="0.2">
      <c r="A35" s="308" t="s">
        <v>95</v>
      </c>
      <c r="B35" s="308" t="s">
        <v>323</v>
      </c>
      <c r="C35" s="287" t="s">
        <v>203</v>
      </c>
      <c r="D35" s="312" t="s">
        <v>552</v>
      </c>
      <c r="E35" s="287" t="s">
        <v>145</v>
      </c>
      <c r="F35" s="310" t="s">
        <v>98</v>
      </c>
      <c r="G35" s="310">
        <v>1</v>
      </c>
      <c r="H35" s="308" t="s">
        <v>301</v>
      </c>
      <c r="I35" s="308" t="s">
        <v>85</v>
      </c>
      <c r="J35" s="308" t="s">
        <v>85</v>
      </c>
      <c r="K35" s="47" t="s">
        <v>187</v>
      </c>
      <c r="L35" s="44">
        <v>3619.0169999999998</v>
      </c>
      <c r="M35" s="44">
        <v>0</v>
      </c>
      <c r="N35" s="44">
        <v>0</v>
      </c>
    </row>
    <row r="36" spans="1:17" s="25" customFormat="1" ht="16.5" customHeight="1" x14ac:dyDescent="0.2">
      <c r="A36" s="309"/>
      <c r="B36" s="309"/>
      <c r="C36" s="288"/>
      <c r="D36" s="313"/>
      <c r="E36" s="288"/>
      <c r="F36" s="311"/>
      <c r="G36" s="311"/>
      <c r="H36" s="309"/>
      <c r="I36" s="309"/>
      <c r="J36" s="309"/>
      <c r="K36" s="47" t="s">
        <v>613</v>
      </c>
      <c r="L36" s="44">
        <v>479.53</v>
      </c>
      <c r="M36" s="44">
        <v>0</v>
      </c>
      <c r="N36" s="44">
        <v>0</v>
      </c>
    </row>
    <row r="37" spans="1:17" s="25" customFormat="1" ht="16.5" customHeight="1" x14ac:dyDescent="0.2">
      <c r="A37" s="308"/>
      <c r="B37" s="308" t="s">
        <v>323</v>
      </c>
      <c r="C37" s="287" t="s">
        <v>113</v>
      </c>
      <c r="D37" s="312" t="s">
        <v>553</v>
      </c>
      <c r="E37" s="287" t="s">
        <v>145</v>
      </c>
      <c r="F37" s="310" t="s">
        <v>98</v>
      </c>
      <c r="G37" s="310">
        <v>1</v>
      </c>
      <c r="H37" s="308" t="s">
        <v>301</v>
      </c>
      <c r="I37" s="308" t="s">
        <v>85</v>
      </c>
      <c r="J37" s="308" t="s">
        <v>85</v>
      </c>
      <c r="K37" s="47" t="s">
        <v>187</v>
      </c>
      <c r="L37" s="140">
        <v>5309.3810000000003</v>
      </c>
      <c r="M37" s="44">
        <v>0</v>
      </c>
      <c r="N37" s="44">
        <v>0</v>
      </c>
    </row>
    <row r="38" spans="1:17" s="25" customFormat="1" ht="16.5" customHeight="1" x14ac:dyDescent="0.2">
      <c r="A38" s="309"/>
      <c r="B38" s="309"/>
      <c r="C38" s="288"/>
      <c r="D38" s="313"/>
      <c r="E38" s="288"/>
      <c r="F38" s="311"/>
      <c r="G38" s="311"/>
      <c r="H38" s="309"/>
      <c r="I38" s="309"/>
      <c r="J38" s="309"/>
      <c r="K38" s="47" t="s">
        <v>613</v>
      </c>
      <c r="L38" s="140">
        <v>703.50800000000004</v>
      </c>
      <c r="M38" s="44">
        <v>0</v>
      </c>
      <c r="N38" s="44">
        <v>0</v>
      </c>
      <c r="O38" s="126"/>
    </row>
    <row r="39" spans="1:17" s="25" customFormat="1" ht="15" customHeight="1" x14ac:dyDescent="0.2">
      <c r="A39" s="308" t="s">
        <v>95</v>
      </c>
      <c r="B39" s="308" t="s">
        <v>323</v>
      </c>
      <c r="C39" s="287" t="s">
        <v>320</v>
      </c>
      <c r="D39" s="477" t="s">
        <v>621</v>
      </c>
      <c r="E39" s="287" t="s">
        <v>145</v>
      </c>
      <c r="F39" s="310" t="s">
        <v>98</v>
      </c>
      <c r="G39" s="310">
        <v>1</v>
      </c>
      <c r="H39" s="308" t="s">
        <v>301</v>
      </c>
      <c r="I39" s="308" t="s">
        <v>85</v>
      </c>
      <c r="J39" s="308" t="s">
        <v>85</v>
      </c>
      <c r="K39" s="47" t="s">
        <v>187</v>
      </c>
      <c r="L39" s="139">
        <v>5637.6080000000002</v>
      </c>
      <c r="M39" s="44">
        <v>0</v>
      </c>
      <c r="N39" s="44">
        <v>0</v>
      </c>
      <c r="O39" s="99"/>
    </row>
    <row r="40" spans="1:17" s="25" customFormat="1" ht="17.25" customHeight="1" x14ac:dyDescent="0.2">
      <c r="A40" s="490"/>
      <c r="B40" s="490"/>
      <c r="C40" s="489"/>
      <c r="D40" s="478"/>
      <c r="E40" s="288"/>
      <c r="F40" s="311"/>
      <c r="G40" s="311"/>
      <c r="H40" s="309"/>
      <c r="I40" s="309"/>
      <c r="J40" s="309"/>
      <c r="K40" s="47" t="s">
        <v>613</v>
      </c>
      <c r="L40" s="44">
        <v>746.99900000000002</v>
      </c>
      <c r="M40" s="44">
        <v>0</v>
      </c>
      <c r="N40" s="44">
        <v>0</v>
      </c>
      <c r="O40" s="99"/>
    </row>
    <row r="41" spans="1:17" s="25" customFormat="1" ht="17.25" customHeight="1" x14ac:dyDescent="0.2">
      <c r="A41" s="490"/>
      <c r="B41" s="490"/>
      <c r="C41" s="489"/>
      <c r="D41" s="477" t="s">
        <v>622</v>
      </c>
      <c r="E41" s="287" t="s">
        <v>145</v>
      </c>
      <c r="F41" s="310" t="s">
        <v>98</v>
      </c>
      <c r="G41" s="310">
        <v>1</v>
      </c>
      <c r="H41" s="308" t="s">
        <v>301</v>
      </c>
      <c r="I41" s="308" t="s">
        <v>85</v>
      </c>
      <c r="J41" s="308" t="s">
        <v>85</v>
      </c>
      <c r="K41" s="47" t="s">
        <v>187</v>
      </c>
      <c r="L41" s="141">
        <v>834.20699999999999</v>
      </c>
      <c r="M41" s="44">
        <v>0</v>
      </c>
      <c r="N41" s="44">
        <v>0</v>
      </c>
      <c r="O41" s="99"/>
    </row>
    <row r="42" spans="1:17" s="25" customFormat="1" ht="17.25" customHeight="1" x14ac:dyDescent="0.2">
      <c r="A42" s="309"/>
      <c r="B42" s="309"/>
      <c r="C42" s="288"/>
      <c r="D42" s="478"/>
      <c r="E42" s="288"/>
      <c r="F42" s="311"/>
      <c r="G42" s="311"/>
      <c r="H42" s="309"/>
      <c r="I42" s="309"/>
      <c r="J42" s="309"/>
      <c r="K42" s="47" t="s">
        <v>613</v>
      </c>
      <c r="L42" s="44">
        <v>110.535</v>
      </c>
      <c r="M42" s="44">
        <v>0</v>
      </c>
      <c r="N42" s="44">
        <v>0</v>
      </c>
      <c r="O42" s="99"/>
    </row>
    <row r="43" spans="1:17" ht="26.25" customHeight="1" x14ac:dyDescent="0.25">
      <c r="A43" s="290" t="s">
        <v>95</v>
      </c>
      <c r="B43" s="290" t="s">
        <v>357</v>
      </c>
      <c r="C43" s="299" t="s">
        <v>13</v>
      </c>
      <c r="D43" s="316" t="s">
        <v>321</v>
      </c>
      <c r="E43" s="296" t="s">
        <v>350</v>
      </c>
      <c r="F43" s="299" t="s">
        <v>98</v>
      </c>
      <c r="G43" s="299" t="s">
        <v>602</v>
      </c>
      <c r="H43" s="290" t="s">
        <v>85</v>
      </c>
      <c r="I43" s="290" t="s">
        <v>641</v>
      </c>
      <c r="J43" s="290" t="s">
        <v>641</v>
      </c>
      <c r="K43" s="46" t="s">
        <v>186</v>
      </c>
      <c r="L43" s="46">
        <f>L44+L45</f>
        <v>5787.8419000000004</v>
      </c>
      <c r="M43" s="46">
        <f t="shared" ref="M43:N43" si="9">M44+M45</f>
        <v>3322.4976999999999</v>
      </c>
      <c r="N43" s="46">
        <f t="shared" si="9"/>
        <v>3322.4976999999999</v>
      </c>
      <c r="O43" s="23">
        <v>5787842.0199999996</v>
      </c>
      <c r="P43" s="23">
        <v>3322497.7</v>
      </c>
      <c r="Q43" s="23">
        <v>3322497.7</v>
      </c>
    </row>
    <row r="44" spans="1:17" ht="26.25" customHeight="1" x14ac:dyDescent="0.25">
      <c r="A44" s="291"/>
      <c r="B44" s="291"/>
      <c r="C44" s="300"/>
      <c r="D44" s="317"/>
      <c r="E44" s="297"/>
      <c r="F44" s="300"/>
      <c r="G44" s="300"/>
      <c r="H44" s="291"/>
      <c r="I44" s="291"/>
      <c r="J44" s="291"/>
      <c r="K44" s="46" t="s">
        <v>187</v>
      </c>
      <c r="L44" s="46">
        <v>0</v>
      </c>
      <c r="M44" s="46">
        <v>0</v>
      </c>
      <c r="N44" s="46">
        <v>0</v>
      </c>
    </row>
    <row r="45" spans="1:17" ht="26.25" customHeight="1" x14ac:dyDescent="0.25">
      <c r="A45" s="291"/>
      <c r="B45" s="291"/>
      <c r="C45" s="300"/>
      <c r="D45" s="317"/>
      <c r="E45" s="297"/>
      <c r="F45" s="300"/>
      <c r="G45" s="300"/>
      <c r="H45" s="291"/>
      <c r="I45" s="291"/>
      <c r="J45" s="291"/>
      <c r="K45" s="46" t="s">
        <v>613</v>
      </c>
      <c r="L45" s="46">
        <f>L47+L48+L49+L50+L51</f>
        <v>5787.8419000000004</v>
      </c>
      <c r="M45" s="46">
        <v>3322.4976999999999</v>
      </c>
      <c r="N45" s="46">
        <v>3322.4976999999999</v>
      </c>
    </row>
    <row r="46" spans="1:17" ht="26.25" customHeight="1" x14ac:dyDescent="0.25">
      <c r="A46" s="292"/>
      <c r="B46" s="105"/>
      <c r="C46" s="107"/>
      <c r="D46" s="163"/>
      <c r="E46" s="298"/>
      <c r="F46" s="107"/>
      <c r="G46" s="107"/>
      <c r="H46" s="105"/>
      <c r="I46" s="148"/>
      <c r="J46" s="148"/>
      <c r="K46" s="46" t="s">
        <v>328</v>
      </c>
      <c r="L46" s="46">
        <v>0</v>
      </c>
      <c r="M46" s="46">
        <v>0</v>
      </c>
      <c r="N46" s="46">
        <v>0</v>
      </c>
    </row>
    <row r="47" spans="1:17" s="25" customFormat="1" ht="27.75" customHeight="1" x14ac:dyDescent="0.2">
      <c r="A47" s="101" t="s">
        <v>95</v>
      </c>
      <c r="B47" s="28" t="s">
        <v>357</v>
      </c>
      <c r="C47" s="34" t="s">
        <v>322</v>
      </c>
      <c r="D47" s="100" t="s">
        <v>355</v>
      </c>
      <c r="E47" s="27" t="s">
        <v>145</v>
      </c>
      <c r="F47" s="22" t="s">
        <v>98</v>
      </c>
      <c r="G47" s="22">
        <v>1</v>
      </c>
      <c r="H47" s="28" t="s">
        <v>301</v>
      </c>
      <c r="I47" s="28" t="s">
        <v>85</v>
      </c>
      <c r="J47" s="28" t="s">
        <v>85</v>
      </c>
      <c r="K47" s="47" t="s">
        <v>613</v>
      </c>
      <c r="L47" s="47">
        <v>1743</v>
      </c>
      <c r="M47" s="44">
        <v>0</v>
      </c>
      <c r="N47" s="44">
        <v>0</v>
      </c>
    </row>
    <row r="48" spans="1:17" s="25" customFormat="1" ht="18" customHeight="1" x14ac:dyDescent="0.2">
      <c r="A48" s="101" t="s">
        <v>95</v>
      </c>
      <c r="B48" s="28" t="s">
        <v>357</v>
      </c>
      <c r="C48" s="34" t="s">
        <v>320</v>
      </c>
      <c r="D48" s="142" t="s">
        <v>356</v>
      </c>
      <c r="E48" s="27" t="s">
        <v>145</v>
      </c>
      <c r="F48" s="22" t="s">
        <v>98</v>
      </c>
      <c r="G48" s="22">
        <v>1</v>
      </c>
      <c r="H48" s="28" t="s">
        <v>301</v>
      </c>
      <c r="I48" s="28" t="s">
        <v>85</v>
      </c>
      <c r="J48" s="28" t="s">
        <v>85</v>
      </c>
      <c r="K48" s="47" t="s">
        <v>613</v>
      </c>
      <c r="L48" s="47">
        <v>450</v>
      </c>
      <c r="M48" s="44">
        <v>0</v>
      </c>
      <c r="N48" s="44">
        <v>0</v>
      </c>
    </row>
    <row r="49" spans="1:16" s="25" customFormat="1" ht="12.75" x14ac:dyDescent="0.2">
      <c r="A49" s="101" t="s">
        <v>95</v>
      </c>
      <c r="B49" s="28" t="s">
        <v>357</v>
      </c>
      <c r="C49" s="27" t="s">
        <v>131</v>
      </c>
      <c r="D49" s="142" t="s">
        <v>356</v>
      </c>
      <c r="E49" s="27" t="s">
        <v>145</v>
      </c>
      <c r="F49" s="22" t="s">
        <v>98</v>
      </c>
      <c r="G49" s="22">
        <v>1</v>
      </c>
      <c r="H49" s="28" t="s">
        <v>301</v>
      </c>
      <c r="I49" s="28" t="s">
        <v>85</v>
      </c>
      <c r="J49" s="28" t="s">
        <v>85</v>
      </c>
      <c r="K49" s="47" t="s">
        <v>613</v>
      </c>
      <c r="L49" s="47">
        <v>520</v>
      </c>
      <c r="M49" s="47">
        <v>0</v>
      </c>
      <c r="N49" s="47">
        <v>0</v>
      </c>
    </row>
    <row r="50" spans="1:16" s="25" customFormat="1" ht="12.75" x14ac:dyDescent="0.2">
      <c r="A50" s="101" t="s">
        <v>95</v>
      </c>
      <c r="B50" s="28" t="s">
        <v>357</v>
      </c>
      <c r="C50" s="76" t="s">
        <v>282</v>
      </c>
      <c r="D50" s="142" t="s">
        <v>356</v>
      </c>
      <c r="E50" s="27" t="s">
        <v>145</v>
      </c>
      <c r="F50" s="22" t="s">
        <v>98</v>
      </c>
      <c r="G50" s="22">
        <v>1</v>
      </c>
      <c r="H50" s="28" t="s">
        <v>301</v>
      </c>
      <c r="I50" s="28" t="s">
        <v>85</v>
      </c>
      <c r="J50" s="28" t="s">
        <v>85</v>
      </c>
      <c r="K50" s="47" t="s">
        <v>613</v>
      </c>
      <c r="L50" s="47">
        <v>1284.2299</v>
      </c>
      <c r="M50" s="47">
        <v>0</v>
      </c>
      <c r="N50" s="47">
        <v>0</v>
      </c>
    </row>
    <row r="51" spans="1:16" x14ac:dyDescent="0.25">
      <c r="A51" s="101" t="s">
        <v>95</v>
      </c>
      <c r="B51" s="28" t="s">
        <v>357</v>
      </c>
      <c r="C51" s="76" t="s">
        <v>203</v>
      </c>
      <c r="D51" s="27" t="s">
        <v>552</v>
      </c>
      <c r="E51" s="27" t="s">
        <v>145</v>
      </c>
      <c r="F51" s="22" t="s">
        <v>98</v>
      </c>
      <c r="G51" s="22">
        <v>1</v>
      </c>
      <c r="H51" s="241" t="s">
        <v>301</v>
      </c>
      <c r="I51" s="22" t="s">
        <v>85</v>
      </c>
      <c r="J51" s="22" t="s">
        <v>85</v>
      </c>
      <c r="K51" s="47" t="s">
        <v>613</v>
      </c>
      <c r="L51" s="47">
        <v>1790.6120000000001</v>
      </c>
      <c r="M51" s="47">
        <v>0</v>
      </c>
      <c r="N51" s="47">
        <v>0</v>
      </c>
    </row>
    <row r="52" spans="1:16" s="264" customFormat="1" ht="25.5" x14ac:dyDescent="0.25">
      <c r="A52" s="266" t="s">
        <v>95</v>
      </c>
      <c r="B52" s="258" t="s">
        <v>357</v>
      </c>
      <c r="C52" s="225" t="s">
        <v>114</v>
      </c>
      <c r="D52" s="225" t="s">
        <v>638</v>
      </c>
      <c r="E52" s="225" t="s">
        <v>145</v>
      </c>
      <c r="F52" s="274" t="s">
        <v>98</v>
      </c>
      <c r="G52" s="274">
        <v>0</v>
      </c>
      <c r="H52" s="258" t="s">
        <v>301</v>
      </c>
      <c r="I52" s="274">
        <v>2</v>
      </c>
      <c r="J52" s="274">
        <v>2</v>
      </c>
      <c r="K52" s="228" t="s">
        <v>613</v>
      </c>
      <c r="L52" s="228">
        <v>0</v>
      </c>
      <c r="M52" s="228">
        <v>3322.5</v>
      </c>
      <c r="N52" s="228">
        <v>3322.5</v>
      </c>
    </row>
    <row r="54" spans="1:16" x14ac:dyDescent="0.25">
      <c r="B54" s="289" t="s">
        <v>629</v>
      </c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4"/>
      <c r="P54" s="24"/>
    </row>
  </sheetData>
  <mergeCells count="131">
    <mergeCell ref="B54:N54"/>
    <mergeCell ref="I24:I27"/>
    <mergeCell ref="J24:J27"/>
    <mergeCell ref="E43:E46"/>
    <mergeCell ref="A43:A46"/>
    <mergeCell ref="E29:E30"/>
    <mergeCell ref="F29:F30"/>
    <mergeCell ref="G29:G30"/>
    <mergeCell ref="H29:H30"/>
    <mergeCell ref="I29:I30"/>
    <mergeCell ref="J29:J30"/>
    <mergeCell ref="E31:E32"/>
    <mergeCell ref="G31:G32"/>
    <mergeCell ref="H31:H32"/>
    <mergeCell ref="I31:I32"/>
    <mergeCell ref="J31:J32"/>
    <mergeCell ref="H41:H42"/>
    <mergeCell ref="I41:I42"/>
    <mergeCell ref="J41:J42"/>
    <mergeCell ref="C39:C42"/>
    <mergeCell ref="A39:A42"/>
    <mergeCell ref="B39:B42"/>
    <mergeCell ref="D41:D42"/>
    <mergeCell ref="E41:E42"/>
    <mergeCell ref="E39:E40"/>
    <mergeCell ref="C15:C17"/>
    <mergeCell ref="D14:D17"/>
    <mergeCell ref="A19:A22"/>
    <mergeCell ref="B19:B22"/>
    <mergeCell ref="C19:C22"/>
    <mergeCell ref="D19:D22"/>
    <mergeCell ref="E19:E22"/>
    <mergeCell ref="F19:F22"/>
    <mergeCell ref="A24:A27"/>
    <mergeCell ref="B24:B27"/>
    <mergeCell ref="C24:C27"/>
    <mergeCell ref="A35:A36"/>
    <mergeCell ref="B35:B36"/>
    <mergeCell ref="C35:C36"/>
    <mergeCell ref="A33:A34"/>
    <mergeCell ref="A29:A31"/>
    <mergeCell ref="B29:B31"/>
    <mergeCell ref="C29:C31"/>
    <mergeCell ref="B33:B34"/>
    <mergeCell ref="C33:C34"/>
    <mergeCell ref="D29:D31"/>
    <mergeCell ref="D33:D34"/>
    <mergeCell ref="G19:G22"/>
    <mergeCell ref="E14:E17"/>
    <mergeCell ref="N6:N8"/>
    <mergeCell ref="G7:H7"/>
    <mergeCell ref="I7:I8"/>
    <mergeCell ref="J7:J8"/>
    <mergeCell ref="H35:H36"/>
    <mergeCell ref="I35:I36"/>
    <mergeCell ref="J35:J36"/>
    <mergeCell ref="G35:G36"/>
    <mergeCell ref="E33:E34"/>
    <mergeCell ref="M6:M8"/>
    <mergeCell ref="J37:J38"/>
    <mergeCell ref="D35:D36"/>
    <mergeCell ref="F33:F34"/>
    <mergeCell ref="G33:G34"/>
    <mergeCell ref="H33:H34"/>
    <mergeCell ref="I33:I34"/>
    <mergeCell ref="H14:H16"/>
    <mergeCell ref="I14:I16"/>
    <mergeCell ref="I10:I12"/>
    <mergeCell ref="D10:D12"/>
    <mergeCell ref="E10:E12"/>
    <mergeCell ref="F10:F12"/>
    <mergeCell ref="G10:G12"/>
    <mergeCell ref="J33:J34"/>
    <mergeCell ref="J19:J22"/>
    <mergeCell ref="D24:D27"/>
    <mergeCell ref="E24:E27"/>
    <mergeCell ref="H19:H22"/>
    <mergeCell ref="I19:I22"/>
    <mergeCell ref="F24:F27"/>
    <mergeCell ref="G24:G27"/>
    <mergeCell ref="H24:H27"/>
    <mergeCell ref="E35:E36"/>
    <mergeCell ref="F35:F36"/>
    <mergeCell ref="J43:J45"/>
    <mergeCell ref="F43:F45"/>
    <mergeCell ref="G43:G45"/>
    <mergeCell ref="H43:H45"/>
    <mergeCell ref="J39:J40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H39:H40"/>
    <mergeCell ref="D39:D40"/>
    <mergeCell ref="B43:B45"/>
    <mergeCell ref="C43:C45"/>
    <mergeCell ref="D43:D45"/>
    <mergeCell ref="I43:I45"/>
    <mergeCell ref="I39:I40"/>
    <mergeCell ref="F41:F42"/>
    <mergeCell ref="G41:G42"/>
    <mergeCell ref="F39:F40"/>
    <mergeCell ref="G39:G40"/>
    <mergeCell ref="H10:H12"/>
    <mergeCell ref="J14:J16"/>
    <mergeCell ref="A10:A12"/>
    <mergeCell ref="B10:B12"/>
    <mergeCell ref="C10:C12"/>
    <mergeCell ref="M2:N2"/>
    <mergeCell ref="A3:N3"/>
    <mergeCell ref="A14:A16"/>
    <mergeCell ref="B14:B16"/>
    <mergeCell ref="J10:J12"/>
    <mergeCell ref="A5:A8"/>
    <mergeCell ref="B5:B8"/>
    <mergeCell ref="C5:C8"/>
    <mergeCell ref="D5:D8"/>
    <mergeCell ref="E5:J5"/>
    <mergeCell ref="K5:N5"/>
    <mergeCell ref="E6:E8"/>
    <mergeCell ref="F6:F8"/>
    <mergeCell ref="G6:J6"/>
    <mergeCell ref="K6:K8"/>
    <mergeCell ref="L6:L8"/>
    <mergeCell ref="F14:F16"/>
    <mergeCell ref="G14:G16"/>
  </mergeCells>
  <phoneticPr fontId="2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2" fitToHeight="2" orientation="landscape" r:id="rId1"/>
  <headerFooter differentFirst="1">
    <oddHeader>&amp;C&amp;P</oddHeader>
  </headerFooter>
  <rowBreaks count="1" manualBreakCount="1">
    <brk id="36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43"/>
  <sheetViews>
    <sheetView zoomScale="70" zoomScaleNormal="70" workbookViewId="0">
      <selection activeCell="D40" sqref="D40:D41"/>
    </sheetView>
  </sheetViews>
  <sheetFormatPr defaultColWidth="8.85546875" defaultRowHeight="15.75" x14ac:dyDescent="0.25"/>
  <cols>
    <col min="1" max="1" width="15.140625" style="23" customWidth="1"/>
    <col min="2" max="2" width="19.140625" style="23" customWidth="1"/>
    <col min="3" max="3" width="24.140625" style="23" customWidth="1"/>
    <col min="4" max="4" width="53.85546875" style="23" customWidth="1"/>
    <col min="5" max="5" width="26.28515625" style="25" customWidth="1"/>
    <col min="6" max="6" width="11.140625" style="32" customWidth="1"/>
    <col min="7" max="7" width="11.42578125" style="32" customWidth="1"/>
    <col min="8" max="10" width="14.85546875" style="32" customWidth="1"/>
    <col min="11" max="11" width="18.28515625" style="30" customWidth="1"/>
    <col min="12" max="14" width="18.42578125" style="30" customWidth="1"/>
    <col min="15" max="15" width="25.5703125" style="24" customWidth="1"/>
    <col min="16" max="16" width="20.7109375" style="24" customWidth="1"/>
    <col min="17" max="17" width="19.85546875" style="24" customWidth="1"/>
    <col min="18" max="16384" width="8.85546875" style="23"/>
  </cols>
  <sheetData>
    <row r="2" spans="1:17" ht="52.5" customHeight="1" x14ac:dyDescent="0.25">
      <c r="M2" s="325" t="s">
        <v>358</v>
      </c>
      <c r="N2" s="326"/>
    </row>
    <row r="3" spans="1:17" ht="15.75" customHeight="1" x14ac:dyDescent="0.25">
      <c r="A3" s="327" t="s">
        <v>152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29"/>
      <c r="M3" s="29"/>
      <c r="N3" s="29"/>
    </row>
    <row r="4" spans="1:17" ht="15.75" customHeight="1" x14ac:dyDescent="0.25"/>
    <row r="5" spans="1:17" ht="30" customHeight="1" x14ac:dyDescent="0.25">
      <c r="A5" s="277" t="s">
        <v>296</v>
      </c>
      <c r="B5" s="277" t="s">
        <v>4</v>
      </c>
      <c r="C5" s="279" t="s">
        <v>297</v>
      </c>
      <c r="D5" s="279" t="s">
        <v>298</v>
      </c>
      <c r="E5" s="322" t="s">
        <v>299</v>
      </c>
      <c r="F5" s="331"/>
      <c r="G5" s="331"/>
      <c r="H5" s="331"/>
      <c r="I5" s="332"/>
      <c r="J5" s="323"/>
      <c r="K5" s="333" t="s">
        <v>151</v>
      </c>
      <c r="L5" s="334"/>
      <c r="M5" s="334"/>
      <c r="N5" s="335"/>
    </row>
    <row r="6" spans="1:17" ht="16.5" customHeight="1" x14ac:dyDescent="0.25">
      <c r="A6" s="277"/>
      <c r="B6" s="277"/>
      <c r="C6" s="328"/>
      <c r="D6" s="330"/>
      <c r="E6" s="279" t="s">
        <v>18</v>
      </c>
      <c r="F6" s="279" t="s">
        <v>88</v>
      </c>
      <c r="G6" s="322" t="s">
        <v>90</v>
      </c>
      <c r="H6" s="332"/>
      <c r="I6" s="332"/>
      <c r="J6" s="323"/>
      <c r="K6" s="336" t="s">
        <v>207</v>
      </c>
      <c r="L6" s="319" t="s">
        <v>175</v>
      </c>
      <c r="M6" s="319" t="s">
        <v>190</v>
      </c>
      <c r="N6" s="319" t="s">
        <v>300</v>
      </c>
    </row>
    <row r="7" spans="1:17" ht="30" customHeight="1" x14ac:dyDescent="0.25">
      <c r="A7" s="277"/>
      <c r="B7" s="277"/>
      <c r="C7" s="328"/>
      <c r="D7" s="330"/>
      <c r="E7" s="328"/>
      <c r="F7" s="328"/>
      <c r="G7" s="322" t="s">
        <v>175</v>
      </c>
      <c r="H7" s="323"/>
      <c r="I7" s="277" t="s">
        <v>190</v>
      </c>
      <c r="J7" s="277" t="s">
        <v>300</v>
      </c>
      <c r="K7" s="328"/>
      <c r="L7" s="320"/>
      <c r="M7" s="320"/>
      <c r="N7" s="320"/>
    </row>
    <row r="8" spans="1:17" ht="29.25" customHeight="1" x14ac:dyDescent="0.25">
      <c r="A8" s="277"/>
      <c r="B8" s="277"/>
      <c r="C8" s="329"/>
      <c r="D8" s="280"/>
      <c r="E8" s="329"/>
      <c r="F8" s="329"/>
      <c r="G8" s="22"/>
      <c r="H8" s="2" t="s">
        <v>54</v>
      </c>
      <c r="I8" s="324"/>
      <c r="J8" s="324"/>
      <c r="K8" s="329"/>
      <c r="L8" s="321"/>
      <c r="M8" s="321"/>
      <c r="N8" s="321"/>
    </row>
    <row r="9" spans="1:17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6">
        <v>11</v>
      </c>
      <c r="L9" s="26">
        <v>12</v>
      </c>
      <c r="M9" s="26">
        <v>13</v>
      </c>
      <c r="N9" s="26">
        <v>14</v>
      </c>
    </row>
    <row r="10" spans="1:17" ht="23.25" customHeight="1" x14ac:dyDescent="0.3">
      <c r="A10" s="364" t="s">
        <v>96</v>
      </c>
      <c r="B10" s="364" t="s">
        <v>13</v>
      </c>
      <c r="C10" s="398" t="s">
        <v>13</v>
      </c>
      <c r="D10" s="443" t="s">
        <v>97</v>
      </c>
      <c r="E10" s="398" t="s">
        <v>13</v>
      </c>
      <c r="F10" s="398" t="s">
        <v>13</v>
      </c>
      <c r="G10" s="398" t="s">
        <v>13</v>
      </c>
      <c r="H10" s="398" t="s">
        <v>13</v>
      </c>
      <c r="I10" s="398" t="s">
        <v>13</v>
      </c>
      <c r="J10" s="398" t="s">
        <v>13</v>
      </c>
      <c r="K10" s="45" t="s">
        <v>186</v>
      </c>
      <c r="L10" s="45">
        <f>L11+L12</f>
        <v>1016131.09386</v>
      </c>
      <c r="M10" s="45">
        <f>M11+M12</f>
        <v>1484518.3810000001</v>
      </c>
      <c r="N10" s="45">
        <f>N11+N12</f>
        <v>330127.83999999997</v>
      </c>
      <c r="O10" s="24">
        <v>1016131093.86</v>
      </c>
      <c r="P10" s="24">
        <v>1484518381</v>
      </c>
      <c r="Q10" s="24">
        <v>330127840</v>
      </c>
    </row>
    <row r="11" spans="1:17" ht="23.25" customHeight="1" x14ac:dyDescent="0.3">
      <c r="A11" s="365"/>
      <c r="B11" s="365"/>
      <c r="C11" s="399"/>
      <c r="D11" s="444"/>
      <c r="E11" s="399"/>
      <c r="F11" s="399"/>
      <c r="G11" s="399"/>
      <c r="H11" s="399"/>
      <c r="I11" s="399"/>
      <c r="J11" s="399"/>
      <c r="K11" s="45" t="s">
        <v>187</v>
      </c>
      <c r="L11" s="45">
        <f>L15+L21+L29+L37</f>
        <v>926423.08400000003</v>
      </c>
      <c r="M11" s="45">
        <f t="shared" ref="M11:N11" si="0">M15+M21+M29+M37</f>
        <v>1262282.0804999999</v>
      </c>
      <c r="N11" s="45">
        <f t="shared" si="0"/>
        <v>236781.24</v>
      </c>
      <c r="O11" s="24">
        <v>926423084</v>
      </c>
      <c r="P11" s="24">
        <v>1262282080.5</v>
      </c>
      <c r="Q11" s="24">
        <v>236781240</v>
      </c>
    </row>
    <row r="12" spans="1:17" ht="23.25" customHeight="1" x14ac:dyDescent="0.3">
      <c r="A12" s="365"/>
      <c r="B12" s="365"/>
      <c r="C12" s="399"/>
      <c r="D12" s="444"/>
      <c r="E12" s="399"/>
      <c r="F12" s="399"/>
      <c r="G12" s="399"/>
      <c r="H12" s="399"/>
      <c r="I12" s="399"/>
      <c r="J12" s="399"/>
      <c r="K12" s="45" t="s">
        <v>613</v>
      </c>
      <c r="L12" s="45">
        <f>L16+L22+L30+L38</f>
        <v>89708.009859999991</v>
      </c>
      <c r="M12" s="45">
        <f t="shared" ref="M12:N12" si="1">M16+M22+M30+M38</f>
        <v>222236.30050000001</v>
      </c>
      <c r="N12" s="45">
        <f t="shared" si="1"/>
        <v>93346.6</v>
      </c>
      <c r="O12" s="24">
        <v>89708009.859999999</v>
      </c>
      <c r="P12" s="24">
        <v>222236300.5</v>
      </c>
      <c r="Q12" s="24">
        <v>93346600</v>
      </c>
    </row>
    <row r="13" spans="1:17" ht="23.25" customHeight="1" x14ac:dyDescent="0.3">
      <c r="A13" s="143"/>
      <c r="B13" s="143"/>
      <c r="C13" s="144"/>
      <c r="D13" s="155"/>
      <c r="E13" s="144"/>
      <c r="F13" s="144"/>
      <c r="G13" s="144"/>
      <c r="H13" s="144"/>
      <c r="I13" s="144"/>
      <c r="J13" s="144"/>
      <c r="K13" s="45" t="s">
        <v>328</v>
      </c>
      <c r="L13" s="45">
        <v>0</v>
      </c>
      <c r="M13" s="45">
        <v>0</v>
      </c>
      <c r="N13" s="45">
        <v>0</v>
      </c>
    </row>
    <row r="14" spans="1:17" ht="32.25" customHeight="1" x14ac:dyDescent="0.25">
      <c r="A14" s="290" t="s">
        <v>96</v>
      </c>
      <c r="B14" s="290" t="s">
        <v>343</v>
      </c>
      <c r="C14" s="299" t="s">
        <v>13</v>
      </c>
      <c r="D14" s="422" t="s">
        <v>316</v>
      </c>
      <c r="E14" s="293" t="s">
        <v>195</v>
      </c>
      <c r="F14" s="299" t="s">
        <v>98</v>
      </c>
      <c r="G14" s="299">
        <v>2</v>
      </c>
      <c r="H14" s="384" t="s">
        <v>85</v>
      </c>
      <c r="I14" s="499" t="s">
        <v>85</v>
      </c>
      <c r="J14" s="499" t="s">
        <v>85</v>
      </c>
      <c r="K14" s="46" t="s">
        <v>186</v>
      </c>
      <c r="L14" s="46">
        <f>L15+L16</f>
        <v>43145.585859999999</v>
      </c>
      <c r="M14" s="46">
        <f t="shared" ref="M14:N14" si="2">M15+M16</f>
        <v>0</v>
      </c>
      <c r="N14" s="46">
        <f t="shared" si="2"/>
        <v>0</v>
      </c>
      <c r="O14" s="24">
        <v>43145585.859999999</v>
      </c>
      <c r="P14" s="24">
        <v>0</v>
      </c>
      <c r="Q14" s="24">
        <v>0</v>
      </c>
    </row>
    <row r="15" spans="1:17" ht="32.25" customHeight="1" x14ac:dyDescent="0.25">
      <c r="A15" s="291"/>
      <c r="B15" s="291"/>
      <c r="C15" s="300"/>
      <c r="D15" s="423"/>
      <c r="E15" s="294"/>
      <c r="F15" s="300"/>
      <c r="G15" s="300"/>
      <c r="H15" s="385"/>
      <c r="I15" s="500"/>
      <c r="J15" s="500"/>
      <c r="K15" s="46" t="s">
        <v>187</v>
      </c>
      <c r="L15" s="46">
        <f>L18</f>
        <v>42714.13</v>
      </c>
      <c r="M15" s="46">
        <f t="shared" ref="M15:N15" si="3">M18</f>
        <v>0</v>
      </c>
      <c r="N15" s="46">
        <f t="shared" si="3"/>
        <v>0</v>
      </c>
    </row>
    <row r="16" spans="1:17" ht="32.25" customHeight="1" x14ac:dyDescent="0.25">
      <c r="A16" s="291"/>
      <c r="B16" s="291"/>
      <c r="C16" s="300"/>
      <c r="D16" s="423"/>
      <c r="E16" s="294"/>
      <c r="F16" s="300"/>
      <c r="G16" s="300"/>
      <c r="H16" s="385"/>
      <c r="I16" s="500"/>
      <c r="J16" s="500"/>
      <c r="K16" s="46" t="s">
        <v>613</v>
      </c>
      <c r="L16" s="46">
        <f>L19</f>
        <v>431.45585999999997</v>
      </c>
      <c r="M16" s="46">
        <f t="shared" ref="M16:N16" si="4">M19</f>
        <v>0</v>
      </c>
      <c r="N16" s="46">
        <f t="shared" si="4"/>
        <v>0</v>
      </c>
    </row>
    <row r="17" spans="1:17" ht="32.25" customHeight="1" x14ac:dyDescent="0.25">
      <c r="A17" s="105"/>
      <c r="B17" s="105"/>
      <c r="C17" s="107"/>
      <c r="D17" s="154"/>
      <c r="E17" s="151"/>
      <c r="F17" s="107"/>
      <c r="G17" s="107"/>
      <c r="H17" s="152"/>
      <c r="I17" s="158"/>
      <c r="J17" s="158"/>
      <c r="K17" s="46" t="s">
        <v>328</v>
      </c>
      <c r="L17" s="46">
        <v>0</v>
      </c>
      <c r="M17" s="46">
        <v>0</v>
      </c>
      <c r="N17" s="46">
        <v>0</v>
      </c>
    </row>
    <row r="18" spans="1:17" s="25" customFormat="1" ht="19.5" customHeight="1" x14ac:dyDescent="0.2">
      <c r="A18" s="308" t="s">
        <v>96</v>
      </c>
      <c r="B18" s="308" t="s">
        <v>343</v>
      </c>
      <c r="C18" s="287" t="s">
        <v>317</v>
      </c>
      <c r="D18" s="450" t="s">
        <v>344</v>
      </c>
      <c r="E18" s="287" t="s">
        <v>196</v>
      </c>
      <c r="F18" s="310" t="s">
        <v>98</v>
      </c>
      <c r="G18" s="310">
        <v>2</v>
      </c>
      <c r="H18" s="308" t="s">
        <v>301</v>
      </c>
      <c r="I18" s="491" t="s">
        <v>85</v>
      </c>
      <c r="J18" s="491" t="s">
        <v>85</v>
      </c>
      <c r="K18" s="47" t="s">
        <v>187</v>
      </c>
      <c r="L18" s="47">
        <v>42714.13</v>
      </c>
      <c r="M18" s="47">
        <v>0</v>
      </c>
      <c r="N18" s="44">
        <v>0</v>
      </c>
      <c r="O18" s="126"/>
      <c r="P18" s="126"/>
      <c r="Q18" s="126"/>
    </row>
    <row r="19" spans="1:17" ht="19.5" customHeight="1" x14ac:dyDescent="0.25">
      <c r="A19" s="309"/>
      <c r="B19" s="309"/>
      <c r="C19" s="288"/>
      <c r="D19" s="504"/>
      <c r="E19" s="489"/>
      <c r="F19" s="498"/>
      <c r="G19" s="498"/>
      <c r="H19" s="490"/>
      <c r="I19" s="492"/>
      <c r="J19" s="492"/>
      <c r="K19" s="47" t="s">
        <v>613</v>
      </c>
      <c r="L19" s="47">
        <v>431.45585999999997</v>
      </c>
      <c r="M19" s="47">
        <v>0</v>
      </c>
      <c r="N19" s="47">
        <v>0</v>
      </c>
    </row>
    <row r="20" spans="1:17" ht="36" customHeight="1" x14ac:dyDescent="0.25">
      <c r="A20" s="290" t="s">
        <v>96</v>
      </c>
      <c r="B20" s="290" t="s">
        <v>326</v>
      </c>
      <c r="C20" s="299" t="s">
        <v>13</v>
      </c>
      <c r="D20" s="422" t="s">
        <v>327</v>
      </c>
      <c r="E20" s="293" t="s">
        <v>202</v>
      </c>
      <c r="F20" s="299" t="s">
        <v>98</v>
      </c>
      <c r="G20" s="352" t="s">
        <v>642</v>
      </c>
      <c r="H20" s="352" t="s">
        <v>85</v>
      </c>
      <c r="I20" s="352" t="s">
        <v>85</v>
      </c>
      <c r="J20" s="352" t="s">
        <v>85</v>
      </c>
      <c r="K20" s="46" t="s">
        <v>186</v>
      </c>
      <c r="L20" s="46">
        <f>L21+L22</f>
        <v>474015.96799999999</v>
      </c>
      <c r="M20" s="46">
        <f t="shared" ref="M20:N20" si="5">M21+M22</f>
        <v>126309.401</v>
      </c>
      <c r="N20" s="46">
        <f t="shared" si="5"/>
        <v>124520.92</v>
      </c>
    </row>
    <row r="21" spans="1:17" ht="36" customHeight="1" x14ac:dyDescent="0.25">
      <c r="A21" s="291"/>
      <c r="B21" s="291"/>
      <c r="C21" s="300"/>
      <c r="D21" s="423"/>
      <c r="E21" s="294"/>
      <c r="F21" s="300"/>
      <c r="G21" s="353"/>
      <c r="H21" s="353"/>
      <c r="I21" s="353"/>
      <c r="J21" s="353"/>
      <c r="K21" s="46" t="s">
        <v>187</v>
      </c>
      <c r="L21" s="46">
        <f>L24+L26</f>
        <v>466905.734</v>
      </c>
      <c r="M21" s="46">
        <f t="shared" ref="M21:N21" si="6">M24+M26</f>
        <v>91566.800499999998</v>
      </c>
      <c r="N21" s="46">
        <f t="shared" si="6"/>
        <v>90617.31</v>
      </c>
    </row>
    <row r="22" spans="1:17" ht="36" customHeight="1" x14ac:dyDescent="0.25">
      <c r="A22" s="291"/>
      <c r="B22" s="291"/>
      <c r="C22" s="300"/>
      <c r="D22" s="423"/>
      <c r="E22" s="294"/>
      <c r="F22" s="300"/>
      <c r="G22" s="353"/>
      <c r="H22" s="353"/>
      <c r="I22" s="353"/>
      <c r="J22" s="353"/>
      <c r="K22" s="46" t="s">
        <v>613</v>
      </c>
      <c r="L22" s="46">
        <f>L25+L27</f>
        <v>7110.2340000000004</v>
      </c>
      <c r="M22" s="46">
        <f t="shared" ref="M22:N22" si="7">M25+M27</f>
        <v>34742.6005</v>
      </c>
      <c r="N22" s="46">
        <f t="shared" si="7"/>
        <v>33903.61</v>
      </c>
    </row>
    <row r="23" spans="1:17" ht="36" customHeight="1" x14ac:dyDescent="0.25">
      <c r="A23" s="105"/>
      <c r="B23" s="105"/>
      <c r="C23" s="107"/>
      <c r="D23" s="154"/>
      <c r="E23" s="295"/>
      <c r="F23" s="107"/>
      <c r="G23" s="150"/>
      <c r="H23" s="150"/>
      <c r="I23" s="149"/>
      <c r="J23" s="150"/>
      <c r="K23" s="46" t="s">
        <v>328</v>
      </c>
      <c r="L23" s="46">
        <v>0</v>
      </c>
      <c r="M23" s="46">
        <v>0</v>
      </c>
      <c r="N23" s="46">
        <v>0</v>
      </c>
    </row>
    <row r="24" spans="1:17" ht="23.25" customHeight="1" x14ac:dyDescent="0.25">
      <c r="A24" s="310" t="s">
        <v>96</v>
      </c>
      <c r="B24" s="493" t="s">
        <v>326</v>
      </c>
      <c r="C24" s="287" t="s">
        <v>83</v>
      </c>
      <c r="D24" s="495" t="s">
        <v>623</v>
      </c>
      <c r="E24" s="287" t="s">
        <v>79</v>
      </c>
      <c r="F24" s="310" t="s">
        <v>98</v>
      </c>
      <c r="G24" s="310">
        <v>1101</v>
      </c>
      <c r="H24" s="308" t="s">
        <v>85</v>
      </c>
      <c r="I24" s="382">
        <v>0</v>
      </c>
      <c r="J24" s="491">
        <v>0</v>
      </c>
      <c r="K24" s="47" t="s">
        <v>187</v>
      </c>
      <c r="L24" s="47">
        <v>466905.734</v>
      </c>
      <c r="M24" s="47">
        <v>0</v>
      </c>
      <c r="N24" s="47">
        <v>0</v>
      </c>
    </row>
    <row r="25" spans="1:17" s="25" customFormat="1" ht="23.25" customHeight="1" x14ac:dyDescent="0.2">
      <c r="A25" s="498"/>
      <c r="B25" s="494"/>
      <c r="C25" s="288"/>
      <c r="D25" s="495"/>
      <c r="E25" s="489"/>
      <c r="F25" s="498"/>
      <c r="G25" s="498"/>
      <c r="H25" s="490"/>
      <c r="I25" s="496"/>
      <c r="J25" s="492"/>
      <c r="K25" s="47" t="s">
        <v>613</v>
      </c>
      <c r="L25" s="47">
        <v>7110.2340000000004</v>
      </c>
      <c r="M25" s="47">
        <v>0</v>
      </c>
      <c r="N25" s="47">
        <v>0</v>
      </c>
      <c r="O25" s="126"/>
      <c r="P25" s="126"/>
      <c r="Q25" s="126"/>
    </row>
    <row r="26" spans="1:17" s="25" customFormat="1" ht="23.25" customHeight="1" x14ac:dyDescent="0.2">
      <c r="A26" s="310" t="s">
        <v>96</v>
      </c>
      <c r="B26" s="493" t="s">
        <v>326</v>
      </c>
      <c r="C26" s="287" t="s">
        <v>114</v>
      </c>
      <c r="D26" s="495" t="s">
        <v>623</v>
      </c>
      <c r="E26" s="498"/>
      <c r="F26" s="498"/>
      <c r="G26" s="498"/>
      <c r="H26" s="490"/>
      <c r="I26" s="496"/>
      <c r="J26" s="492"/>
      <c r="K26" s="47" t="s">
        <v>187</v>
      </c>
      <c r="L26" s="47">
        <v>0</v>
      </c>
      <c r="M26" s="47">
        <v>91566.800499999998</v>
      </c>
      <c r="N26" s="44">
        <v>90617.31</v>
      </c>
      <c r="O26" s="126"/>
      <c r="P26" s="126"/>
      <c r="Q26" s="126"/>
    </row>
    <row r="27" spans="1:17" s="25" customFormat="1" ht="23.25" customHeight="1" x14ac:dyDescent="0.2">
      <c r="A27" s="498"/>
      <c r="B27" s="494"/>
      <c r="C27" s="489"/>
      <c r="D27" s="287"/>
      <c r="E27" s="311"/>
      <c r="F27" s="311"/>
      <c r="G27" s="311"/>
      <c r="H27" s="309"/>
      <c r="I27" s="383"/>
      <c r="J27" s="497"/>
      <c r="K27" s="47" t="s">
        <v>613</v>
      </c>
      <c r="L27" s="47">
        <v>0</v>
      </c>
      <c r="M27" s="47">
        <v>34742.6005</v>
      </c>
      <c r="N27" s="44">
        <v>33903.61</v>
      </c>
      <c r="O27" s="126"/>
      <c r="P27" s="126"/>
      <c r="Q27" s="126"/>
    </row>
    <row r="28" spans="1:17" s="25" customFormat="1" ht="37.15" customHeight="1" x14ac:dyDescent="0.25">
      <c r="A28" s="290" t="s">
        <v>96</v>
      </c>
      <c r="B28" s="501" t="s">
        <v>345</v>
      </c>
      <c r="C28" s="299" t="s">
        <v>13</v>
      </c>
      <c r="D28" s="293" t="s">
        <v>346</v>
      </c>
      <c r="E28" s="293" t="s">
        <v>202</v>
      </c>
      <c r="F28" s="299" t="s">
        <v>98</v>
      </c>
      <c r="G28" s="299">
        <v>0</v>
      </c>
      <c r="H28" s="290" t="s">
        <v>85</v>
      </c>
      <c r="I28" s="352">
        <v>1150</v>
      </c>
      <c r="J28" s="379">
        <v>0</v>
      </c>
      <c r="K28" s="46" t="s">
        <v>186</v>
      </c>
      <c r="L28" s="46">
        <f>L29+L30</f>
        <v>117473.98</v>
      </c>
      <c r="M28" s="46">
        <f t="shared" ref="M28:N28" si="8">M29+M30</f>
        <v>761316.02</v>
      </c>
      <c r="N28" s="46">
        <f t="shared" si="8"/>
        <v>205606.91999999998</v>
      </c>
      <c r="O28" s="126"/>
      <c r="P28" s="126"/>
      <c r="Q28" s="126"/>
    </row>
    <row r="29" spans="1:17" s="25" customFormat="1" ht="37.15" customHeight="1" x14ac:dyDescent="0.25">
      <c r="A29" s="291"/>
      <c r="B29" s="502"/>
      <c r="C29" s="300"/>
      <c r="D29" s="294"/>
      <c r="E29" s="294"/>
      <c r="F29" s="300"/>
      <c r="G29" s="300"/>
      <c r="H29" s="291"/>
      <c r="I29" s="353"/>
      <c r="J29" s="380"/>
      <c r="K29" s="46" t="s">
        <v>187</v>
      </c>
      <c r="L29" s="46">
        <f>L32+L34</f>
        <v>105485.89</v>
      </c>
      <c r="M29" s="46">
        <f t="shared" ref="M29:N29" si="9">M32+M34</f>
        <v>683624.1</v>
      </c>
      <c r="N29" s="46">
        <f t="shared" si="9"/>
        <v>146163.93</v>
      </c>
      <c r="O29" s="126"/>
      <c r="P29" s="126"/>
      <c r="Q29" s="126"/>
    </row>
    <row r="30" spans="1:17" s="25" customFormat="1" ht="37.15" customHeight="1" x14ac:dyDescent="0.25">
      <c r="A30" s="291"/>
      <c r="B30" s="502"/>
      <c r="C30" s="300"/>
      <c r="D30" s="294"/>
      <c r="E30" s="294"/>
      <c r="F30" s="300"/>
      <c r="G30" s="300"/>
      <c r="H30" s="291"/>
      <c r="I30" s="353"/>
      <c r="J30" s="380"/>
      <c r="K30" s="46" t="s">
        <v>613</v>
      </c>
      <c r="L30" s="46">
        <f>L33+L35</f>
        <v>11988.09</v>
      </c>
      <c r="M30" s="46">
        <f t="shared" ref="M30:N30" si="10">M33+M35</f>
        <v>77691.92</v>
      </c>
      <c r="N30" s="46">
        <f t="shared" si="10"/>
        <v>59442.99</v>
      </c>
      <c r="O30" s="126"/>
      <c r="P30" s="126"/>
      <c r="Q30" s="126"/>
    </row>
    <row r="31" spans="1:17" s="25" customFormat="1" ht="37.15" customHeight="1" x14ac:dyDescent="0.25">
      <c r="A31" s="292"/>
      <c r="B31" s="503"/>
      <c r="C31" s="301"/>
      <c r="D31" s="295"/>
      <c r="E31" s="295"/>
      <c r="F31" s="301"/>
      <c r="G31" s="107"/>
      <c r="H31" s="292"/>
      <c r="I31" s="354"/>
      <c r="J31" s="381"/>
      <c r="K31" s="46" t="s">
        <v>328</v>
      </c>
      <c r="L31" s="46">
        <v>0</v>
      </c>
      <c r="M31" s="46">
        <v>0</v>
      </c>
      <c r="N31" s="48">
        <v>0</v>
      </c>
      <c r="O31" s="126"/>
      <c r="P31" s="126"/>
      <c r="Q31" s="126"/>
    </row>
    <row r="32" spans="1:17" s="25" customFormat="1" ht="23.25" customHeight="1" x14ac:dyDescent="0.2">
      <c r="A32" s="308" t="s">
        <v>96</v>
      </c>
      <c r="B32" s="493" t="s">
        <v>345</v>
      </c>
      <c r="C32" s="287" t="s">
        <v>83</v>
      </c>
      <c r="D32" s="495" t="s">
        <v>624</v>
      </c>
      <c r="E32" s="287" t="s">
        <v>79</v>
      </c>
      <c r="F32" s="310" t="s">
        <v>98</v>
      </c>
      <c r="G32" s="310">
        <v>0</v>
      </c>
      <c r="H32" s="310" t="s">
        <v>85</v>
      </c>
      <c r="I32" s="310">
        <v>1150</v>
      </c>
      <c r="J32" s="382">
        <v>0</v>
      </c>
      <c r="K32" s="47" t="s">
        <v>187</v>
      </c>
      <c r="L32" s="47">
        <v>105485.89</v>
      </c>
      <c r="M32" s="47">
        <v>683624.1</v>
      </c>
      <c r="N32" s="47">
        <v>0</v>
      </c>
      <c r="O32" s="126"/>
      <c r="P32" s="126"/>
      <c r="Q32" s="126"/>
    </row>
    <row r="33" spans="1:17" s="25" customFormat="1" ht="23.25" customHeight="1" x14ac:dyDescent="0.2">
      <c r="A33" s="309"/>
      <c r="B33" s="311"/>
      <c r="C33" s="288"/>
      <c r="D33" s="495"/>
      <c r="E33" s="489"/>
      <c r="F33" s="498"/>
      <c r="G33" s="498"/>
      <c r="H33" s="498"/>
      <c r="I33" s="498"/>
      <c r="J33" s="496"/>
      <c r="K33" s="47" t="s">
        <v>613</v>
      </c>
      <c r="L33" s="47">
        <v>11988.09</v>
      </c>
      <c r="M33" s="47">
        <v>77691.92</v>
      </c>
      <c r="N33" s="47">
        <v>0</v>
      </c>
      <c r="O33" s="126"/>
      <c r="P33" s="126"/>
      <c r="Q33" s="126"/>
    </row>
    <row r="34" spans="1:17" s="25" customFormat="1" ht="23.25" customHeight="1" x14ac:dyDescent="0.2">
      <c r="A34" s="308" t="s">
        <v>96</v>
      </c>
      <c r="B34" s="493" t="s">
        <v>345</v>
      </c>
      <c r="C34" s="287" t="s">
        <v>114</v>
      </c>
      <c r="D34" s="495" t="s">
        <v>624</v>
      </c>
      <c r="E34" s="489"/>
      <c r="F34" s="498"/>
      <c r="G34" s="498"/>
      <c r="H34" s="498"/>
      <c r="I34" s="498"/>
      <c r="J34" s="496"/>
      <c r="K34" s="47" t="s">
        <v>187</v>
      </c>
      <c r="L34" s="138">
        <v>0</v>
      </c>
      <c r="M34" s="138">
        <v>0</v>
      </c>
      <c r="N34" s="44">
        <v>146163.93</v>
      </c>
      <c r="O34" s="126"/>
      <c r="P34" s="126"/>
      <c r="Q34" s="126"/>
    </row>
    <row r="35" spans="1:17" s="25" customFormat="1" ht="23.25" customHeight="1" x14ac:dyDescent="0.2">
      <c r="A35" s="309"/>
      <c r="B35" s="311"/>
      <c r="C35" s="288"/>
      <c r="D35" s="495"/>
      <c r="E35" s="288"/>
      <c r="F35" s="311"/>
      <c r="G35" s="311"/>
      <c r="H35" s="311"/>
      <c r="I35" s="311"/>
      <c r="J35" s="383"/>
      <c r="K35" s="47" t="s">
        <v>613</v>
      </c>
      <c r="L35" s="138">
        <v>0</v>
      </c>
      <c r="M35" s="138">
        <v>0</v>
      </c>
      <c r="N35" s="44">
        <v>59442.99</v>
      </c>
      <c r="O35" s="126"/>
      <c r="P35" s="126"/>
      <c r="Q35" s="126"/>
    </row>
    <row r="36" spans="1:17" s="35" customFormat="1" ht="23.25" customHeight="1" x14ac:dyDescent="0.25">
      <c r="A36" s="299">
        <v>7</v>
      </c>
      <c r="B36" s="501" t="s">
        <v>347</v>
      </c>
      <c r="C36" s="299" t="s">
        <v>13</v>
      </c>
      <c r="D36" s="293" t="s">
        <v>348</v>
      </c>
      <c r="E36" s="293" t="s">
        <v>349</v>
      </c>
      <c r="F36" s="299" t="s">
        <v>98</v>
      </c>
      <c r="G36" s="299">
        <v>0</v>
      </c>
      <c r="H36" s="290" t="s">
        <v>85</v>
      </c>
      <c r="I36" s="352">
        <v>630</v>
      </c>
      <c r="J36" s="379">
        <v>0</v>
      </c>
      <c r="K36" s="46" t="s">
        <v>186</v>
      </c>
      <c r="L36" s="46">
        <f>L37+L38</f>
        <v>381495.56</v>
      </c>
      <c r="M36" s="46">
        <f t="shared" ref="M36:N36" si="11">M37+M38</f>
        <v>596892.96</v>
      </c>
      <c r="N36" s="46">
        <f t="shared" si="11"/>
        <v>0</v>
      </c>
      <c r="O36" s="103"/>
      <c r="P36" s="103"/>
      <c r="Q36" s="103"/>
    </row>
    <row r="37" spans="1:17" s="35" customFormat="1" ht="23.25" customHeight="1" x14ac:dyDescent="0.25">
      <c r="A37" s="300"/>
      <c r="B37" s="502"/>
      <c r="C37" s="300"/>
      <c r="D37" s="294"/>
      <c r="E37" s="294"/>
      <c r="F37" s="300"/>
      <c r="G37" s="300"/>
      <c r="H37" s="291"/>
      <c r="I37" s="353"/>
      <c r="J37" s="380"/>
      <c r="K37" s="46" t="s">
        <v>187</v>
      </c>
      <c r="L37" s="46">
        <f>L40</f>
        <v>311317.33</v>
      </c>
      <c r="M37" s="46">
        <f t="shared" ref="M37:N37" si="12">M40</f>
        <v>487091.18</v>
      </c>
      <c r="N37" s="46">
        <f t="shared" si="12"/>
        <v>0</v>
      </c>
      <c r="O37" s="103"/>
      <c r="P37" s="103"/>
      <c r="Q37" s="103"/>
    </row>
    <row r="38" spans="1:17" s="35" customFormat="1" ht="23.25" customHeight="1" x14ac:dyDescent="0.25">
      <c r="A38" s="300"/>
      <c r="B38" s="502"/>
      <c r="C38" s="300"/>
      <c r="D38" s="294"/>
      <c r="E38" s="294"/>
      <c r="F38" s="300"/>
      <c r="G38" s="300"/>
      <c r="H38" s="291"/>
      <c r="I38" s="353"/>
      <c r="J38" s="380"/>
      <c r="K38" s="46" t="s">
        <v>613</v>
      </c>
      <c r="L38" s="46">
        <f>L41</f>
        <v>70178.23</v>
      </c>
      <c r="M38" s="46">
        <f t="shared" ref="M38:N38" si="13">M41</f>
        <v>109801.78</v>
      </c>
      <c r="N38" s="46">
        <f t="shared" si="13"/>
        <v>0</v>
      </c>
      <c r="O38" s="103"/>
      <c r="P38" s="103"/>
      <c r="Q38" s="103"/>
    </row>
    <row r="39" spans="1:17" s="35" customFormat="1" ht="23.25" customHeight="1" x14ac:dyDescent="0.25">
      <c r="A39" s="301"/>
      <c r="B39" s="503"/>
      <c r="C39" s="301"/>
      <c r="D39" s="295"/>
      <c r="E39" s="295"/>
      <c r="F39" s="301"/>
      <c r="G39" s="301"/>
      <c r="H39" s="292"/>
      <c r="I39" s="354"/>
      <c r="J39" s="381"/>
      <c r="K39" s="46" t="s">
        <v>328</v>
      </c>
      <c r="L39" s="46">
        <v>0</v>
      </c>
      <c r="M39" s="46">
        <v>0</v>
      </c>
      <c r="N39" s="48">
        <v>0</v>
      </c>
      <c r="O39" s="103"/>
      <c r="P39" s="103"/>
      <c r="Q39" s="103"/>
    </row>
    <row r="40" spans="1:17" s="25" customFormat="1" ht="23.25" customHeight="1" x14ac:dyDescent="0.2">
      <c r="A40" s="308" t="s">
        <v>96</v>
      </c>
      <c r="B40" s="310" t="s">
        <v>347</v>
      </c>
      <c r="C40" s="310" t="s">
        <v>134</v>
      </c>
      <c r="D40" s="287" t="s">
        <v>625</v>
      </c>
      <c r="E40" s="287" t="s">
        <v>79</v>
      </c>
      <c r="F40" s="310" t="s">
        <v>98</v>
      </c>
      <c r="G40" s="310">
        <v>0</v>
      </c>
      <c r="H40" s="308" t="s">
        <v>85</v>
      </c>
      <c r="I40" s="491">
        <v>630</v>
      </c>
      <c r="J40" s="491">
        <v>0</v>
      </c>
      <c r="K40" s="47" t="s">
        <v>187</v>
      </c>
      <c r="L40" s="47">
        <v>311317.33</v>
      </c>
      <c r="M40" s="47">
        <v>487091.18</v>
      </c>
      <c r="N40" s="44">
        <v>0</v>
      </c>
      <c r="O40" s="126"/>
      <c r="P40" s="126"/>
      <c r="Q40" s="126"/>
    </row>
    <row r="41" spans="1:17" s="25" customFormat="1" ht="23.25" customHeight="1" x14ac:dyDescent="0.2">
      <c r="A41" s="309"/>
      <c r="B41" s="311"/>
      <c r="C41" s="311"/>
      <c r="D41" s="288"/>
      <c r="E41" s="288"/>
      <c r="F41" s="311"/>
      <c r="G41" s="311"/>
      <c r="H41" s="309"/>
      <c r="I41" s="497"/>
      <c r="J41" s="497"/>
      <c r="K41" s="47" t="s">
        <v>613</v>
      </c>
      <c r="L41" s="47">
        <v>70178.23</v>
      </c>
      <c r="M41" s="47">
        <v>109801.78</v>
      </c>
      <c r="N41" s="44">
        <v>0</v>
      </c>
      <c r="O41" s="126"/>
      <c r="P41" s="126"/>
      <c r="Q41" s="126"/>
    </row>
    <row r="43" spans="1:17" ht="33" customHeight="1" x14ac:dyDescent="0.25">
      <c r="B43" s="289" t="s">
        <v>643</v>
      </c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</row>
  </sheetData>
  <mergeCells count="118">
    <mergeCell ref="A24:A25"/>
    <mergeCell ref="A26:A27"/>
    <mergeCell ref="F20:F22"/>
    <mergeCell ref="G20:G22"/>
    <mergeCell ref="H20:H22"/>
    <mergeCell ref="C26:C27"/>
    <mergeCell ref="A28:A31"/>
    <mergeCell ref="B28:B31"/>
    <mergeCell ref="C28:C31"/>
    <mergeCell ref="D28:D31"/>
    <mergeCell ref="E28:E31"/>
    <mergeCell ref="E20:E23"/>
    <mergeCell ref="H28:H31"/>
    <mergeCell ref="F28:F31"/>
    <mergeCell ref="G28:G30"/>
    <mergeCell ref="A20:A22"/>
    <mergeCell ref="B20:B22"/>
    <mergeCell ref="C20:C22"/>
    <mergeCell ref="F24:F27"/>
    <mergeCell ref="G24:G27"/>
    <mergeCell ref="D24:D25"/>
    <mergeCell ref="E26:E27"/>
    <mergeCell ref="E24:E25"/>
    <mergeCell ref="A5:A8"/>
    <mergeCell ref="B5:B8"/>
    <mergeCell ref="C5:C8"/>
    <mergeCell ref="D5:D8"/>
    <mergeCell ref="E5:J5"/>
    <mergeCell ref="J20:J22"/>
    <mergeCell ref="F10:F12"/>
    <mergeCell ref="G10:G12"/>
    <mergeCell ref="A10:A12"/>
    <mergeCell ref="B10:B12"/>
    <mergeCell ref="A18:A19"/>
    <mergeCell ref="B18:B19"/>
    <mergeCell ref="A14:A16"/>
    <mergeCell ref="B14:B16"/>
    <mergeCell ref="C14:C16"/>
    <mergeCell ref="D14:D16"/>
    <mergeCell ref="E14:E16"/>
    <mergeCell ref="C18:C19"/>
    <mergeCell ref="D18:D19"/>
    <mergeCell ref="F18:F19"/>
    <mergeCell ref="G18:G19"/>
    <mergeCell ref="I20:I22"/>
    <mergeCell ref="F6:F8"/>
    <mergeCell ref="I18:I19"/>
    <mergeCell ref="A40:A41"/>
    <mergeCell ref="B40:B41"/>
    <mergeCell ref="A32:A33"/>
    <mergeCell ref="J40:J41"/>
    <mergeCell ref="F40:F41"/>
    <mergeCell ref="A34:A35"/>
    <mergeCell ref="B34:B35"/>
    <mergeCell ref="C34:C35"/>
    <mergeCell ref="D32:D33"/>
    <mergeCell ref="D34:D35"/>
    <mergeCell ref="E32:E35"/>
    <mergeCell ref="J36:J39"/>
    <mergeCell ref="A36:A39"/>
    <mergeCell ref="B36:B39"/>
    <mergeCell ref="G36:G39"/>
    <mergeCell ref="H40:H41"/>
    <mergeCell ref="I40:I41"/>
    <mergeCell ref="C40:C41"/>
    <mergeCell ref="E40:E41"/>
    <mergeCell ref="G40:G41"/>
    <mergeCell ref="D40:D41"/>
    <mergeCell ref="D36:D39"/>
    <mergeCell ref="E36:E39"/>
    <mergeCell ref="F36:F39"/>
    <mergeCell ref="M2:N2"/>
    <mergeCell ref="A3:K3"/>
    <mergeCell ref="J10:J12"/>
    <mergeCell ref="C24:C25"/>
    <mergeCell ref="F14:F16"/>
    <mergeCell ref="G14:G16"/>
    <mergeCell ref="H14:H16"/>
    <mergeCell ref="I14:I16"/>
    <mergeCell ref="E18:E19"/>
    <mergeCell ref="I10:I12"/>
    <mergeCell ref="C10:C12"/>
    <mergeCell ref="D10:D12"/>
    <mergeCell ref="E10:E12"/>
    <mergeCell ref="J14:J16"/>
    <mergeCell ref="H10:H12"/>
    <mergeCell ref="K6:K8"/>
    <mergeCell ref="L6:L8"/>
    <mergeCell ref="M6:M8"/>
    <mergeCell ref="N6:N8"/>
    <mergeCell ref="G7:H7"/>
    <mergeCell ref="I7:I8"/>
    <mergeCell ref="G6:J6"/>
    <mergeCell ref="J7:J8"/>
    <mergeCell ref="H18:H19"/>
    <mergeCell ref="B43:N43"/>
    <mergeCell ref="C36:C39"/>
    <mergeCell ref="H36:H39"/>
    <mergeCell ref="I36:I39"/>
    <mergeCell ref="J18:J19"/>
    <mergeCell ref="C32:C33"/>
    <mergeCell ref="K5:N5"/>
    <mergeCell ref="E6:E8"/>
    <mergeCell ref="B32:B33"/>
    <mergeCell ref="D20:D22"/>
    <mergeCell ref="B24:B25"/>
    <mergeCell ref="B26:B27"/>
    <mergeCell ref="D26:D27"/>
    <mergeCell ref="H24:H27"/>
    <mergeCell ref="I24:I27"/>
    <mergeCell ref="J24:J27"/>
    <mergeCell ref="F32:F35"/>
    <mergeCell ref="G32:G35"/>
    <mergeCell ref="H32:H35"/>
    <mergeCell ref="I32:I35"/>
    <mergeCell ref="J32:J35"/>
    <mergeCell ref="I28:I31"/>
    <mergeCell ref="J28:J31"/>
  </mergeCells>
  <phoneticPr fontId="23" type="noConversion"/>
  <printOptions horizontalCentered="1"/>
  <pageMargins left="0.25" right="0.25" top="0.75" bottom="0.75" header="0.3" footer="0.3"/>
  <pageSetup paperSize="9" scale="42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28"/>
  <sheetViews>
    <sheetView topLeftCell="A19" zoomScale="60" zoomScaleNormal="60" workbookViewId="0">
      <selection activeCell="G13" sqref="G13:G14"/>
    </sheetView>
  </sheetViews>
  <sheetFormatPr defaultColWidth="8.85546875" defaultRowHeight="15.75" x14ac:dyDescent="0.25"/>
  <cols>
    <col min="1" max="1" width="15.140625" style="23" customWidth="1"/>
    <col min="2" max="2" width="18.28515625" style="23" customWidth="1"/>
    <col min="3" max="3" width="38.28515625" style="23" customWidth="1"/>
    <col min="4" max="4" width="53.85546875" style="23" customWidth="1"/>
    <col min="5" max="5" width="26.5703125" style="25" customWidth="1"/>
    <col min="6" max="6" width="11.140625" style="32" customWidth="1"/>
    <col min="7" max="7" width="11.42578125" style="32" customWidth="1"/>
    <col min="8" max="8" width="16.140625" style="32" customWidth="1"/>
    <col min="9" max="10" width="14.85546875" style="32" customWidth="1"/>
    <col min="11" max="11" width="17.85546875" style="30" customWidth="1"/>
    <col min="12" max="14" width="18.42578125" style="30" customWidth="1"/>
    <col min="15" max="15" width="17.28515625" style="23" customWidth="1"/>
    <col min="16" max="16" width="15.5703125" style="23" customWidth="1"/>
    <col min="17" max="17" width="17" style="23" customWidth="1"/>
    <col min="18" max="16384" width="8.85546875" style="23"/>
  </cols>
  <sheetData>
    <row r="2" spans="1:17" ht="52.5" customHeight="1" x14ac:dyDescent="0.25">
      <c r="M2" s="325" t="s">
        <v>226</v>
      </c>
      <c r="N2" s="325"/>
    </row>
    <row r="3" spans="1:17" ht="22.5" customHeight="1" x14ac:dyDescent="0.25">
      <c r="A3" s="327" t="s">
        <v>169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29"/>
      <c r="M3" s="29"/>
      <c r="N3" s="29"/>
    </row>
    <row r="4" spans="1:17" ht="30" customHeight="1" x14ac:dyDescent="0.25">
      <c r="A4" s="277" t="s">
        <v>296</v>
      </c>
      <c r="B4" s="277" t="s">
        <v>4</v>
      </c>
      <c r="C4" s="279" t="s">
        <v>297</v>
      </c>
      <c r="D4" s="279" t="s">
        <v>298</v>
      </c>
      <c r="E4" s="322" t="s">
        <v>299</v>
      </c>
      <c r="F4" s="331"/>
      <c r="G4" s="331"/>
      <c r="H4" s="331"/>
      <c r="I4" s="332"/>
      <c r="J4" s="323"/>
      <c r="K4" s="333" t="s">
        <v>151</v>
      </c>
      <c r="L4" s="334"/>
      <c r="M4" s="334"/>
      <c r="N4" s="335"/>
      <c r="O4" s="24"/>
      <c r="P4" s="24"/>
    </row>
    <row r="5" spans="1:17" ht="16.5" customHeight="1" x14ac:dyDescent="0.25">
      <c r="A5" s="277"/>
      <c r="B5" s="277"/>
      <c r="C5" s="328"/>
      <c r="D5" s="330"/>
      <c r="E5" s="279" t="s">
        <v>18</v>
      </c>
      <c r="F5" s="279" t="s">
        <v>88</v>
      </c>
      <c r="G5" s="322" t="s">
        <v>90</v>
      </c>
      <c r="H5" s="332"/>
      <c r="I5" s="332"/>
      <c r="J5" s="323"/>
      <c r="K5" s="336" t="s">
        <v>207</v>
      </c>
      <c r="L5" s="319" t="s">
        <v>175</v>
      </c>
      <c r="M5" s="319" t="s">
        <v>190</v>
      </c>
      <c r="N5" s="319" t="s">
        <v>300</v>
      </c>
      <c r="O5" s="24"/>
      <c r="P5" s="24"/>
    </row>
    <row r="6" spans="1:17" ht="30" customHeight="1" x14ac:dyDescent="0.25">
      <c r="A6" s="277"/>
      <c r="B6" s="277"/>
      <c r="C6" s="328"/>
      <c r="D6" s="330"/>
      <c r="E6" s="328"/>
      <c r="F6" s="328"/>
      <c r="G6" s="322" t="s">
        <v>175</v>
      </c>
      <c r="H6" s="323"/>
      <c r="I6" s="277" t="s">
        <v>190</v>
      </c>
      <c r="J6" s="277" t="s">
        <v>300</v>
      </c>
      <c r="K6" s="328"/>
      <c r="L6" s="320"/>
      <c r="M6" s="320"/>
      <c r="N6" s="320"/>
      <c r="O6" s="24"/>
      <c r="P6" s="24"/>
    </row>
    <row r="7" spans="1:17" ht="29.25" customHeight="1" x14ac:dyDescent="0.25">
      <c r="A7" s="277"/>
      <c r="B7" s="277"/>
      <c r="C7" s="329"/>
      <c r="D7" s="280"/>
      <c r="E7" s="329"/>
      <c r="F7" s="329"/>
      <c r="G7" s="22"/>
      <c r="H7" s="2" t="s">
        <v>54</v>
      </c>
      <c r="I7" s="324"/>
      <c r="J7" s="324"/>
      <c r="K7" s="329"/>
      <c r="L7" s="321"/>
      <c r="M7" s="321"/>
      <c r="N7" s="321"/>
      <c r="O7" s="24"/>
      <c r="P7" s="24"/>
    </row>
    <row r="8" spans="1:17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6">
        <v>11</v>
      </c>
      <c r="L8" s="26">
        <v>12</v>
      </c>
      <c r="M8" s="26">
        <v>13</v>
      </c>
      <c r="N8" s="26">
        <v>14</v>
      </c>
      <c r="O8" s="24"/>
      <c r="P8" s="24"/>
    </row>
    <row r="9" spans="1:17" ht="27" customHeight="1" x14ac:dyDescent="0.3">
      <c r="A9" s="364">
        <v>10</v>
      </c>
      <c r="B9" s="364" t="s">
        <v>13</v>
      </c>
      <c r="C9" s="398" t="s">
        <v>13</v>
      </c>
      <c r="D9" s="505" t="s">
        <v>100</v>
      </c>
      <c r="E9" s="398" t="s">
        <v>13</v>
      </c>
      <c r="F9" s="398" t="s">
        <v>13</v>
      </c>
      <c r="G9" s="398" t="s">
        <v>13</v>
      </c>
      <c r="H9" s="364" t="s">
        <v>13</v>
      </c>
      <c r="I9" s="364" t="s">
        <v>13</v>
      </c>
      <c r="J9" s="364" t="s">
        <v>13</v>
      </c>
      <c r="K9" s="45" t="s">
        <v>186</v>
      </c>
      <c r="L9" s="45">
        <f>L10+L11</f>
        <v>8117</v>
      </c>
      <c r="M9" s="45">
        <f>M10+M11</f>
        <v>8428.82</v>
      </c>
      <c r="N9" s="45">
        <f>N10+N11</f>
        <v>8759.36</v>
      </c>
      <c r="O9" s="24">
        <v>8117000</v>
      </c>
      <c r="P9" s="24">
        <v>8428820</v>
      </c>
      <c r="Q9" s="24">
        <v>8759360</v>
      </c>
    </row>
    <row r="10" spans="1:17" ht="27" customHeight="1" x14ac:dyDescent="0.3">
      <c r="A10" s="365"/>
      <c r="B10" s="365"/>
      <c r="C10" s="399"/>
      <c r="D10" s="506"/>
      <c r="E10" s="399"/>
      <c r="F10" s="399"/>
      <c r="G10" s="399"/>
      <c r="H10" s="365"/>
      <c r="I10" s="365"/>
      <c r="J10" s="365"/>
      <c r="K10" s="45" t="s">
        <v>187</v>
      </c>
      <c r="L10" s="45">
        <f t="shared" ref="L10:N11" si="0">L14+L20+L25</f>
        <v>0</v>
      </c>
      <c r="M10" s="45">
        <f t="shared" si="0"/>
        <v>0</v>
      </c>
      <c r="N10" s="45">
        <f t="shared" si="0"/>
        <v>0</v>
      </c>
      <c r="O10" s="24">
        <v>0</v>
      </c>
      <c r="P10" s="24">
        <v>0</v>
      </c>
      <c r="Q10" s="24">
        <v>0</v>
      </c>
    </row>
    <row r="11" spans="1:17" ht="27" customHeight="1" x14ac:dyDescent="0.3">
      <c r="A11" s="365"/>
      <c r="B11" s="365"/>
      <c r="C11" s="399"/>
      <c r="D11" s="506"/>
      <c r="E11" s="399"/>
      <c r="F11" s="399"/>
      <c r="G11" s="399"/>
      <c r="H11" s="365"/>
      <c r="I11" s="365"/>
      <c r="J11" s="365"/>
      <c r="K11" s="45" t="s">
        <v>613</v>
      </c>
      <c r="L11" s="45">
        <f t="shared" si="0"/>
        <v>8117</v>
      </c>
      <c r="M11" s="45">
        <f t="shared" si="0"/>
        <v>8428.82</v>
      </c>
      <c r="N11" s="45">
        <f t="shared" si="0"/>
        <v>8759.36</v>
      </c>
      <c r="O11" s="24">
        <v>8117000</v>
      </c>
      <c r="P11" s="24">
        <v>8428820</v>
      </c>
      <c r="Q11" s="24">
        <v>8759360</v>
      </c>
    </row>
    <row r="12" spans="1:17" ht="27" customHeight="1" x14ac:dyDescent="0.3">
      <c r="A12" s="143"/>
      <c r="B12" s="143"/>
      <c r="C12" s="144"/>
      <c r="D12" s="145"/>
      <c r="E12" s="144"/>
      <c r="F12" s="144"/>
      <c r="G12" s="144"/>
      <c r="H12" s="143"/>
      <c r="I12" s="143"/>
      <c r="J12" s="143"/>
      <c r="K12" s="45" t="s">
        <v>328</v>
      </c>
      <c r="L12" s="45">
        <v>0</v>
      </c>
      <c r="M12" s="45">
        <v>0</v>
      </c>
      <c r="N12" s="45">
        <v>0</v>
      </c>
      <c r="O12" s="24"/>
      <c r="P12" s="24"/>
      <c r="Q12" s="24"/>
    </row>
    <row r="13" spans="1:17" ht="95.45" customHeight="1" x14ac:dyDescent="0.25">
      <c r="A13" s="290" t="s">
        <v>156</v>
      </c>
      <c r="B13" s="290" t="s">
        <v>338</v>
      </c>
      <c r="C13" s="299" t="s">
        <v>13</v>
      </c>
      <c r="D13" s="507" t="s">
        <v>200</v>
      </c>
      <c r="E13" s="293" t="s">
        <v>268</v>
      </c>
      <c r="F13" s="509" t="s">
        <v>69</v>
      </c>
      <c r="G13" s="299">
        <v>56</v>
      </c>
      <c r="H13" s="290" t="s">
        <v>85</v>
      </c>
      <c r="I13" s="290" t="s">
        <v>191</v>
      </c>
      <c r="J13" s="290" t="s">
        <v>191</v>
      </c>
      <c r="K13" s="46" t="s">
        <v>186</v>
      </c>
      <c r="L13" s="46">
        <f>L17+L18</f>
        <v>1003.2</v>
      </c>
      <c r="M13" s="46">
        <f t="shared" ref="M13:N13" si="1">M17+M18</f>
        <v>1003.2</v>
      </c>
      <c r="N13" s="46">
        <f t="shared" si="1"/>
        <v>1003.2</v>
      </c>
    </row>
    <row r="14" spans="1:17" ht="95.45" customHeight="1" x14ac:dyDescent="0.25">
      <c r="A14" s="291"/>
      <c r="B14" s="291"/>
      <c r="C14" s="300"/>
      <c r="D14" s="508"/>
      <c r="E14" s="295"/>
      <c r="F14" s="509"/>
      <c r="G14" s="301"/>
      <c r="H14" s="292"/>
      <c r="I14" s="292"/>
      <c r="J14" s="292"/>
      <c r="K14" s="46" t="s">
        <v>187</v>
      </c>
      <c r="L14" s="46">
        <v>0</v>
      </c>
      <c r="M14" s="46">
        <v>0</v>
      </c>
      <c r="N14" s="46">
        <v>0</v>
      </c>
    </row>
    <row r="15" spans="1:17" ht="95.45" customHeight="1" x14ac:dyDescent="0.25">
      <c r="A15" s="291"/>
      <c r="B15" s="291"/>
      <c r="C15" s="300"/>
      <c r="D15" s="508"/>
      <c r="E15" s="293" t="s">
        <v>261</v>
      </c>
      <c r="F15" s="509" t="s">
        <v>69</v>
      </c>
      <c r="G15" s="299">
        <v>20</v>
      </c>
      <c r="H15" s="104" t="s">
        <v>85</v>
      </c>
      <c r="I15" s="104" t="s">
        <v>192</v>
      </c>
      <c r="J15" s="104" t="s">
        <v>192</v>
      </c>
      <c r="K15" s="46" t="s">
        <v>613</v>
      </c>
      <c r="L15" s="46">
        <f>L17+L18</f>
        <v>1003.2</v>
      </c>
      <c r="M15" s="46">
        <f t="shared" ref="M15:N15" si="2">M17+M18</f>
        <v>1003.2</v>
      </c>
      <c r="N15" s="46">
        <f t="shared" si="2"/>
        <v>1003.2</v>
      </c>
    </row>
    <row r="16" spans="1:17" ht="95.45" customHeight="1" x14ac:dyDescent="0.25">
      <c r="A16" s="105"/>
      <c r="B16" s="105"/>
      <c r="C16" s="107"/>
      <c r="D16" s="159"/>
      <c r="E16" s="295"/>
      <c r="F16" s="509"/>
      <c r="G16" s="301"/>
      <c r="H16" s="146"/>
      <c r="I16" s="146"/>
      <c r="J16" s="146"/>
      <c r="K16" s="46" t="s">
        <v>328</v>
      </c>
      <c r="L16" s="46">
        <v>0</v>
      </c>
      <c r="M16" s="46">
        <v>0</v>
      </c>
      <c r="N16" s="46">
        <v>0</v>
      </c>
    </row>
    <row r="17" spans="1:17" s="25" customFormat="1" ht="22.5" customHeight="1" x14ac:dyDescent="0.2">
      <c r="A17" s="28" t="s">
        <v>156</v>
      </c>
      <c r="B17" s="28" t="s">
        <v>338</v>
      </c>
      <c r="C17" s="42" t="s">
        <v>313</v>
      </c>
      <c r="D17" s="27" t="s">
        <v>193</v>
      </c>
      <c r="E17" s="27" t="s">
        <v>141</v>
      </c>
      <c r="F17" s="22" t="s">
        <v>69</v>
      </c>
      <c r="G17" s="22">
        <v>56</v>
      </c>
      <c r="H17" s="28" t="s">
        <v>301</v>
      </c>
      <c r="I17" s="28" t="s">
        <v>191</v>
      </c>
      <c r="J17" s="28" t="s">
        <v>191</v>
      </c>
      <c r="K17" s="47" t="s">
        <v>613</v>
      </c>
      <c r="L17" s="47">
        <v>739.2</v>
      </c>
      <c r="M17" s="47">
        <v>739.2</v>
      </c>
      <c r="N17" s="47">
        <v>739.2</v>
      </c>
    </row>
    <row r="18" spans="1:17" s="25" customFormat="1" ht="24.75" customHeight="1" x14ac:dyDescent="0.2">
      <c r="A18" s="28" t="s">
        <v>156</v>
      </c>
      <c r="B18" s="28" t="s">
        <v>338</v>
      </c>
      <c r="C18" s="42" t="s">
        <v>313</v>
      </c>
      <c r="D18" s="27" t="s">
        <v>194</v>
      </c>
      <c r="E18" s="27" t="s">
        <v>141</v>
      </c>
      <c r="F18" s="22" t="s">
        <v>69</v>
      </c>
      <c r="G18" s="22">
        <v>20</v>
      </c>
      <c r="H18" s="28" t="s">
        <v>301</v>
      </c>
      <c r="I18" s="28" t="s">
        <v>192</v>
      </c>
      <c r="J18" s="28" t="s">
        <v>192</v>
      </c>
      <c r="K18" s="47" t="s">
        <v>613</v>
      </c>
      <c r="L18" s="47">
        <v>264</v>
      </c>
      <c r="M18" s="47">
        <v>264</v>
      </c>
      <c r="N18" s="47">
        <v>264</v>
      </c>
    </row>
    <row r="19" spans="1:17" ht="50.25" customHeight="1" x14ac:dyDescent="0.25">
      <c r="A19" s="290" t="s">
        <v>156</v>
      </c>
      <c r="B19" s="290" t="s">
        <v>339</v>
      </c>
      <c r="C19" s="299" t="s">
        <v>13</v>
      </c>
      <c r="D19" s="507" t="s">
        <v>312</v>
      </c>
      <c r="E19" s="293" t="s">
        <v>262</v>
      </c>
      <c r="F19" s="299" t="s">
        <v>98</v>
      </c>
      <c r="G19" s="299">
        <f>G23</f>
        <v>28</v>
      </c>
      <c r="H19" s="290" t="s">
        <v>85</v>
      </c>
      <c r="I19" s="290" t="s">
        <v>183</v>
      </c>
      <c r="J19" s="290" t="s">
        <v>183</v>
      </c>
      <c r="K19" s="46" t="s">
        <v>186</v>
      </c>
      <c r="L19" s="46">
        <f>SUM(L23)</f>
        <v>6913.8</v>
      </c>
      <c r="M19" s="46">
        <f>M23</f>
        <v>7225.62</v>
      </c>
      <c r="N19" s="46">
        <f>N23</f>
        <v>7556.16</v>
      </c>
      <c r="O19" s="24">
        <v>6913800</v>
      </c>
      <c r="P19" s="24">
        <v>7225620</v>
      </c>
      <c r="Q19" s="24">
        <v>7556160</v>
      </c>
    </row>
    <row r="20" spans="1:17" ht="50.25" customHeight="1" x14ac:dyDescent="0.25">
      <c r="A20" s="291"/>
      <c r="B20" s="291"/>
      <c r="C20" s="300"/>
      <c r="D20" s="508"/>
      <c r="E20" s="294"/>
      <c r="F20" s="300"/>
      <c r="G20" s="300"/>
      <c r="H20" s="291"/>
      <c r="I20" s="291"/>
      <c r="J20" s="291"/>
      <c r="K20" s="46" t="s">
        <v>187</v>
      </c>
      <c r="L20" s="46">
        <v>0</v>
      </c>
      <c r="M20" s="46">
        <v>0</v>
      </c>
      <c r="N20" s="46">
        <v>0</v>
      </c>
    </row>
    <row r="21" spans="1:17" ht="50.25" customHeight="1" x14ac:dyDescent="0.25">
      <c r="A21" s="291"/>
      <c r="B21" s="291"/>
      <c r="C21" s="300"/>
      <c r="D21" s="508"/>
      <c r="E21" s="294"/>
      <c r="F21" s="300"/>
      <c r="G21" s="300"/>
      <c r="H21" s="291"/>
      <c r="I21" s="291"/>
      <c r="J21" s="291"/>
      <c r="K21" s="46" t="s">
        <v>613</v>
      </c>
      <c r="L21" s="46">
        <f>L23</f>
        <v>6913.8</v>
      </c>
      <c r="M21" s="46">
        <f t="shared" ref="M21:N21" si="3">M23</f>
        <v>7225.62</v>
      </c>
      <c r="N21" s="46">
        <f t="shared" si="3"/>
        <v>7556.16</v>
      </c>
    </row>
    <row r="22" spans="1:17" ht="50.25" customHeight="1" x14ac:dyDescent="0.25">
      <c r="A22" s="105"/>
      <c r="B22" s="105"/>
      <c r="C22" s="107"/>
      <c r="D22" s="159"/>
      <c r="E22" s="151"/>
      <c r="F22" s="107"/>
      <c r="G22" s="107"/>
      <c r="H22" s="105"/>
      <c r="I22" s="105"/>
      <c r="J22" s="105"/>
      <c r="K22" s="46" t="s">
        <v>328</v>
      </c>
      <c r="L22" s="46">
        <v>0</v>
      </c>
      <c r="M22" s="46">
        <v>0</v>
      </c>
      <c r="N22" s="46">
        <v>0</v>
      </c>
    </row>
    <row r="23" spans="1:17" s="25" customFormat="1" ht="57.75" customHeight="1" x14ac:dyDescent="0.2">
      <c r="A23" s="28" t="s">
        <v>156</v>
      </c>
      <c r="B23" s="28" t="s">
        <v>339</v>
      </c>
      <c r="C23" s="34" t="s">
        <v>140</v>
      </c>
      <c r="D23" s="31" t="s">
        <v>341</v>
      </c>
      <c r="E23" s="27" t="s">
        <v>142</v>
      </c>
      <c r="F23" s="22" t="s">
        <v>98</v>
      </c>
      <c r="G23" s="22">
        <v>28</v>
      </c>
      <c r="H23" s="28" t="s">
        <v>301</v>
      </c>
      <c r="I23" s="28" t="s">
        <v>183</v>
      </c>
      <c r="J23" s="28" t="s">
        <v>183</v>
      </c>
      <c r="K23" s="47" t="s">
        <v>613</v>
      </c>
      <c r="L23" s="47">
        <v>6913.8</v>
      </c>
      <c r="M23" s="47">
        <v>7225.62</v>
      </c>
      <c r="N23" s="47">
        <v>7556.16</v>
      </c>
    </row>
    <row r="24" spans="1:17" ht="55.5" customHeight="1" x14ac:dyDescent="0.25">
      <c r="A24" s="290" t="s">
        <v>156</v>
      </c>
      <c r="B24" s="290" t="s">
        <v>340</v>
      </c>
      <c r="C24" s="299" t="s">
        <v>13</v>
      </c>
      <c r="D24" s="507" t="s">
        <v>201</v>
      </c>
      <c r="E24" s="293" t="s">
        <v>263</v>
      </c>
      <c r="F24" s="299" t="s">
        <v>69</v>
      </c>
      <c r="G24" s="299">
        <f>G28</f>
        <v>10</v>
      </c>
      <c r="H24" s="290" t="s">
        <v>85</v>
      </c>
      <c r="I24" s="290" t="s">
        <v>156</v>
      </c>
      <c r="J24" s="290" t="s">
        <v>156</v>
      </c>
      <c r="K24" s="46" t="s">
        <v>186</v>
      </c>
      <c r="L24" s="46">
        <f>L28</f>
        <v>200</v>
      </c>
      <c r="M24" s="46">
        <f>M28</f>
        <v>200</v>
      </c>
      <c r="N24" s="46">
        <f>N28</f>
        <v>200</v>
      </c>
    </row>
    <row r="25" spans="1:17" ht="55.5" customHeight="1" x14ac:dyDescent="0.25">
      <c r="A25" s="291"/>
      <c r="B25" s="291"/>
      <c r="C25" s="300"/>
      <c r="D25" s="508"/>
      <c r="E25" s="294"/>
      <c r="F25" s="300"/>
      <c r="G25" s="300"/>
      <c r="H25" s="291"/>
      <c r="I25" s="291"/>
      <c r="J25" s="291"/>
      <c r="K25" s="46" t="s">
        <v>187</v>
      </c>
      <c r="L25" s="46">
        <v>0</v>
      </c>
      <c r="M25" s="46">
        <v>0</v>
      </c>
      <c r="N25" s="46">
        <v>0</v>
      </c>
    </row>
    <row r="26" spans="1:17" ht="55.5" customHeight="1" x14ac:dyDescent="0.25">
      <c r="A26" s="291"/>
      <c r="B26" s="291"/>
      <c r="C26" s="300"/>
      <c r="D26" s="508"/>
      <c r="E26" s="294"/>
      <c r="F26" s="300"/>
      <c r="G26" s="300"/>
      <c r="H26" s="291"/>
      <c r="I26" s="291"/>
      <c r="J26" s="291"/>
      <c r="K26" s="46" t="s">
        <v>613</v>
      </c>
      <c r="L26" s="46">
        <f>L28</f>
        <v>200</v>
      </c>
      <c r="M26" s="46">
        <f t="shared" ref="M26:N26" si="4">M28</f>
        <v>200</v>
      </c>
      <c r="N26" s="46">
        <f t="shared" si="4"/>
        <v>200</v>
      </c>
    </row>
    <row r="27" spans="1:17" ht="55.5" customHeight="1" x14ac:dyDescent="0.25">
      <c r="A27" s="105"/>
      <c r="B27" s="105"/>
      <c r="C27" s="107"/>
      <c r="D27" s="159"/>
      <c r="E27" s="151"/>
      <c r="F27" s="107"/>
      <c r="G27" s="107"/>
      <c r="H27" s="105"/>
      <c r="I27" s="105"/>
      <c r="J27" s="105"/>
      <c r="K27" s="46" t="s">
        <v>328</v>
      </c>
      <c r="L27" s="46">
        <v>0</v>
      </c>
      <c r="M27" s="46">
        <v>0</v>
      </c>
      <c r="N27" s="46">
        <v>0</v>
      </c>
    </row>
    <row r="28" spans="1:17" s="25" customFormat="1" ht="34.5" customHeight="1" x14ac:dyDescent="0.2">
      <c r="A28" s="28" t="s">
        <v>156</v>
      </c>
      <c r="B28" s="28" t="s">
        <v>340</v>
      </c>
      <c r="C28" s="42" t="s">
        <v>314</v>
      </c>
      <c r="D28" s="31" t="s">
        <v>342</v>
      </c>
      <c r="E28" s="27" t="s">
        <v>144</v>
      </c>
      <c r="F28" s="22" t="s">
        <v>69</v>
      </c>
      <c r="G28" s="22">
        <v>10</v>
      </c>
      <c r="H28" s="28" t="s">
        <v>301</v>
      </c>
      <c r="I28" s="28" t="s">
        <v>156</v>
      </c>
      <c r="J28" s="28" t="s">
        <v>156</v>
      </c>
      <c r="K28" s="47" t="s">
        <v>613</v>
      </c>
      <c r="L28" s="47">
        <v>200</v>
      </c>
      <c r="M28" s="47">
        <v>200</v>
      </c>
      <c r="N28" s="47">
        <v>200</v>
      </c>
    </row>
  </sheetData>
  <mergeCells count="61">
    <mergeCell ref="J24:J26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J19:J21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J13:J14"/>
    <mergeCell ref="A13:A15"/>
    <mergeCell ref="B13:B15"/>
    <mergeCell ref="C13:C15"/>
    <mergeCell ref="D13:D15"/>
    <mergeCell ref="H13:H14"/>
    <mergeCell ref="I13:I14"/>
    <mergeCell ref="E15:E16"/>
    <mergeCell ref="F15:F16"/>
    <mergeCell ref="G15:G16"/>
    <mergeCell ref="E13:E14"/>
    <mergeCell ref="F13:F14"/>
    <mergeCell ref="G13:G14"/>
    <mergeCell ref="M2:N2"/>
    <mergeCell ref="A3:K3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A4:A7"/>
    <mergeCell ref="B4:B7"/>
    <mergeCell ref="C4:C7"/>
    <mergeCell ref="D4:D7"/>
    <mergeCell ref="E4:J4"/>
    <mergeCell ref="K4:N4"/>
    <mergeCell ref="E5:E7"/>
    <mergeCell ref="F5:F7"/>
    <mergeCell ref="G5:J5"/>
    <mergeCell ref="K5:K7"/>
    <mergeCell ref="L5:L7"/>
    <mergeCell ref="M5:M7"/>
    <mergeCell ref="N5:N7"/>
    <mergeCell ref="G6:H6"/>
    <mergeCell ref="I6:I7"/>
    <mergeCell ref="J6:J7"/>
  </mergeCells>
  <phoneticPr fontId="23" type="noConversion"/>
  <printOptions horizontalCentered="1"/>
  <pageMargins left="0.25" right="0.25" top="0.75" bottom="0.75" header="0.3" footer="0.3"/>
  <pageSetup paperSize="9" scale="42" fitToHeight="0" orientation="landscape" r:id="rId1"/>
  <headerFooter differentFirst="1">
    <oddHeader>&amp;C&amp;P</oddHeader>
  </headerFooter>
  <ignoredErrors>
    <ignoredError sqref="I17:I19 J17:J19 I28:J28 I23:J2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23"/>
  <sheetViews>
    <sheetView zoomScale="70" zoomScaleNormal="70" workbookViewId="0">
      <selection activeCell="K26" sqref="K26"/>
    </sheetView>
  </sheetViews>
  <sheetFormatPr defaultColWidth="8.85546875" defaultRowHeight="15.75" x14ac:dyDescent="0.25"/>
  <cols>
    <col min="1" max="1" width="15.140625" style="23" customWidth="1"/>
    <col min="2" max="2" width="18.5703125" style="23" customWidth="1"/>
    <col min="3" max="3" width="31.7109375" style="23" customWidth="1"/>
    <col min="4" max="4" width="55.28515625" style="23" customWidth="1"/>
    <col min="5" max="5" width="24.28515625" style="25" customWidth="1"/>
    <col min="6" max="6" width="11.140625" style="32" customWidth="1"/>
    <col min="7" max="7" width="11.42578125" style="32" customWidth="1"/>
    <col min="8" max="10" width="14.85546875" style="32" customWidth="1"/>
    <col min="11" max="11" width="17.85546875" style="30" customWidth="1"/>
    <col min="12" max="14" width="18.42578125" style="30" customWidth="1"/>
    <col min="15" max="15" width="15.140625" style="23" customWidth="1"/>
    <col min="16" max="16" width="20.7109375" style="23" customWidth="1"/>
    <col min="17" max="17" width="15.85546875" style="23" customWidth="1"/>
    <col min="18" max="16384" width="8.85546875" style="23"/>
  </cols>
  <sheetData>
    <row r="2" spans="1:17" ht="53.25" customHeight="1" x14ac:dyDescent="0.25">
      <c r="M2" s="325" t="s">
        <v>153</v>
      </c>
      <c r="N2" s="325"/>
    </row>
    <row r="3" spans="1:17" ht="23.25" customHeight="1" x14ac:dyDescent="0.25">
      <c r="A3" s="327" t="s">
        <v>157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29"/>
      <c r="M3" s="29"/>
      <c r="N3" s="29"/>
    </row>
    <row r="4" spans="1:17" ht="30" customHeight="1" x14ac:dyDescent="0.25">
      <c r="A4" s="277" t="s">
        <v>296</v>
      </c>
      <c r="B4" s="277" t="s">
        <v>4</v>
      </c>
      <c r="C4" s="279" t="s">
        <v>297</v>
      </c>
      <c r="D4" s="279" t="s">
        <v>298</v>
      </c>
      <c r="E4" s="322" t="s">
        <v>299</v>
      </c>
      <c r="F4" s="331"/>
      <c r="G4" s="331"/>
      <c r="H4" s="331"/>
      <c r="I4" s="332"/>
      <c r="J4" s="323"/>
      <c r="K4" s="333" t="s">
        <v>151</v>
      </c>
      <c r="L4" s="334"/>
      <c r="M4" s="334"/>
      <c r="N4" s="335"/>
      <c r="O4" s="24"/>
      <c r="P4" s="24"/>
    </row>
    <row r="5" spans="1:17" ht="16.5" customHeight="1" x14ac:dyDescent="0.25">
      <c r="A5" s="277"/>
      <c r="B5" s="277"/>
      <c r="C5" s="328"/>
      <c r="D5" s="330"/>
      <c r="E5" s="279" t="s">
        <v>18</v>
      </c>
      <c r="F5" s="279" t="s">
        <v>88</v>
      </c>
      <c r="G5" s="322" t="s">
        <v>90</v>
      </c>
      <c r="H5" s="332"/>
      <c r="I5" s="332"/>
      <c r="J5" s="323"/>
      <c r="K5" s="336" t="s">
        <v>207</v>
      </c>
      <c r="L5" s="319" t="s">
        <v>175</v>
      </c>
      <c r="M5" s="319" t="s">
        <v>190</v>
      </c>
      <c r="N5" s="319" t="s">
        <v>300</v>
      </c>
      <c r="O5" s="24"/>
      <c r="P5" s="24"/>
    </row>
    <row r="6" spans="1:17" ht="30" customHeight="1" x14ac:dyDescent="0.25">
      <c r="A6" s="277"/>
      <c r="B6" s="277"/>
      <c r="C6" s="328"/>
      <c r="D6" s="330"/>
      <c r="E6" s="328"/>
      <c r="F6" s="328"/>
      <c r="G6" s="322" t="s">
        <v>175</v>
      </c>
      <c r="H6" s="323"/>
      <c r="I6" s="277" t="s">
        <v>190</v>
      </c>
      <c r="J6" s="277" t="s">
        <v>300</v>
      </c>
      <c r="K6" s="328"/>
      <c r="L6" s="320"/>
      <c r="M6" s="320"/>
      <c r="N6" s="320"/>
      <c r="O6" s="24"/>
      <c r="P6" s="24"/>
    </row>
    <row r="7" spans="1:17" ht="29.25" customHeight="1" x14ac:dyDescent="0.25">
      <c r="A7" s="277"/>
      <c r="B7" s="277"/>
      <c r="C7" s="329"/>
      <c r="D7" s="280"/>
      <c r="E7" s="329"/>
      <c r="F7" s="329"/>
      <c r="G7" s="22"/>
      <c r="H7" s="2" t="s">
        <v>54</v>
      </c>
      <c r="I7" s="324"/>
      <c r="J7" s="324"/>
      <c r="K7" s="329"/>
      <c r="L7" s="321"/>
      <c r="M7" s="321"/>
      <c r="N7" s="321"/>
      <c r="O7" s="24"/>
      <c r="P7" s="24"/>
    </row>
    <row r="8" spans="1:17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6">
        <v>11</v>
      </c>
      <c r="L8" s="26">
        <v>12</v>
      </c>
      <c r="M8" s="26">
        <v>13</v>
      </c>
      <c r="N8" s="26">
        <v>14</v>
      </c>
      <c r="O8" s="24"/>
      <c r="P8" s="24"/>
    </row>
    <row r="9" spans="1:17" ht="36" customHeight="1" x14ac:dyDescent="0.3">
      <c r="A9" s="364">
        <v>11</v>
      </c>
      <c r="B9" s="364" t="s">
        <v>13</v>
      </c>
      <c r="C9" s="398" t="s">
        <v>13</v>
      </c>
      <c r="D9" s="505" t="s">
        <v>101</v>
      </c>
      <c r="E9" s="398" t="s">
        <v>13</v>
      </c>
      <c r="F9" s="398" t="s">
        <v>13</v>
      </c>
      <c r="G9" s="398" t="s">
        <v>13</v>
      </c>
      <c r="H9" s="398" t="s">
        <v>13</v>
      </c>
      <c r="I9" s="398" t="s">
        <v>13</v>
      </c>
      <c r="J9" s="398" t="s">
        <v>13</v>
      </c>
      <c r="K9" s="45" t="s">
        <v>186</v>
      </c>
      <c r="L9" s="45">
        <f>L10+L11</f>
        <v>13822.54</v>
      </c>
      <c r="M9" s="45">
        <f>M10+M11</f>
        <v>14427.84</v>
      </c>
      <c r="N9" s="45">
        <f>N10+N11</f>
        <v>15069.45</v>
      </c>
      <c r="O9" s="24">
        <v>13822540</v>
      </c>
      <c r="P9" s="24">
        <v>14427840</v>
      </c>
      <c r="Q9" s="24">
        <v>15069450</v>
      </c>
    </row>
    <row r="10" spans="1:17" ht="36" customHeight="1" x14ac:dyDescent="0.3">
      <c r="A10" s="365"/>
      <c r="B10" s="365"/>
      <c r="C10" s="399"/>
      <c r="D10" s="506"/>
      <c r="E10" s="399"/>
      <c r="F10" s="399"/>
      <c r="G10" s="399"/>
      <c r="H10" s="399"/>
      <c r="I10" s="399"/>
      <c r="J10" s="399"/>
      <c r="K10" s="45" t="s">
        <v>187</v>
      </c>
      <c r="L10" s="45">
        <f t="shared" ref="L10:N11" si="0">L14+L19</f>
        <v>0</v>
      </c>
      <c r="M10" s="45">
        <f t="shared" si="0"/>
        <v>0</v>
      </c>
      <c r="N10" s="45">
        <f t="shared" si="0"/>
        <v>0</v>
      </c>
      <c r="O10" s="24">
        <v>0</v>
      </c>
      <c r="P10" s="24">
        <v>0</v>
      </c>
      <c r="Q10" s="24">
        <v>0</v>
      </c>
    </row>
    <row r="11" spans="1:17" ht="36" customHeight="1" x14ac:dyDescent="0.3">
      <c r="A11" s="365"/>
      <c r="B11" s="365"/>
      <c r="C11" s="399"/>
      <c r="D11" s="506"/>
      <c r="E11" s="399"/>
      <c r="F11" s="399"/>
      <c r="G11" s="399"/>
      <c r="H11" s="399"/>
      <c r="I11" s="399"/>
      <c r="J11" s="399"/>
      <c r="K11" s="45" t="s">
        <v>613</v>
      </c>
      <c r="L11" s="45">
        <f t="shared" si="0"/>
        <v>13822.54</v>
      </c>
      <c r="M11" s="45">
        <f t="shared" si="0"/>
        <v>14427.84</v>
      </c>
      <c r="N11" s="45">
        <f t="shared" si="0"/>
        <v>15069.45</v>
      </c>
      <c r="O11" s="24">
        <v>13822540</v>
      </c>
      <c r="P11" s="24">
        <v>14427840</v>
      </c>
      <c r="Q11" s="24">
        <v>15069450</v>
      </c>
    </row>
    <row r="12" spans="1:17" ht="36" customHeight="1" x14ac:dyDescent="0.3">
      <c r="A12" s="143"/>
      <c r="B12" s="143"/>
      <c r="C12" s="144"/>
      <c r="D12" s="145"/>
      <c r="E12" s="144"/>
      <c r="F12" s="144"/>
      <c r="G12" s="144"/>
      <c r="H12" s="144"/>
      <c r="I12" s="144"/>
      <c r="J12" s="144"/>
      <c r="K12" s="45" t="s">
        <v>328</v>
      </c>
      <c r="L12" s="45">
        <v>0</v>
      </c>
      <c r="M12" s="45">
        <v>0</v>
      </c>
      <c r="N12" s="45">
        <v>0</v>
      </c>
      <c r="O12" s="24"/>
      <c r="P12" s="24"/>
      <c r="Q12" s="24"/>
    </row>
    <row r="13" spans="1:17" s="35" customFormat="1" ht="30" customHeight="1" x14ac:dyDescent="0.25">
      <c r="A13" s="290" t="s">
        <v>155</v>
      </c>
      <c r="B13" s="290" t="s">
        <v>334</v>
      </c>
      <c r="C13" s="299" t="s">
        <v>13</v>
      </c>
      <c r="D13" s="507" t="s">
        <v>198</v>
      </c>
      <c r="E13" s="293" t="s">
        <v>257</v>
      </c>
      <c r="F13" s="299" t="s">
        <v>69</v>
      </c>
      <c r="G13" s="299">
        <v>9</v>
      </c>
      <c r="H13" s="290" t="s">
        <v>85</v>
      </c>
      <c r="I13" s="290" t="s">
        <v>182</v>
      </c>
      <c r="J13" s="290" t="s">
        <v>180</v>
      </c>
      <c r="K13" s="46" t="s">
        <v>186</v>
      </c>
      <c r="L13" s="46">
        <f>L17</f>
        <v>240</v>
      </c>
      <c r="M13" s="46">
        <f t="shared" ref="M13:N13" si="1">M17</f>
        <v>240</v>
      </c>
      <c r="N13" s="46">
        <f t="shared" si="1"/>
        <v>240</v>
      </c>
    </row>
    <row r="14" spans="1:17" s="35" customFormat="1" ht="30" customHeight="1" x14ac:dyDescent="0.25">
      <c r="A14" s="291"/>
      <c r="B14" s="291"/>
      <c r="C14" s="300"/>
      <c r="D14" s="508"/>
      <c r="E14" s="294"/>
      <c r="F14" s="300"/>
      <c r="G14" s="300"/>
      <c r="H14" s="291"/>
      <c r="I14" s="291"/>
      <c r="J14" s="291"/>
      <c r="K14" s="46" t="s">
        <v>187</v>
      </c>
      <c r="L14" s="46">
        <v>0</v>
      </c>
      <c r="M14" s="46">
        <v>0</v>
      </c>
      <c r="N14" s="46">
        <v>0</v>
      </c>
    </row>
    <row r="15" spans="1:17" s="35" customFormat="1" ht="30" customHeight="1" x14ac:dyDescent="0.25">
      <c r="A15" s="291"/>
      <c r="B15" s="291"/>
      <c r="C15" s="300"/>
      <c r="D15" s="508"/>
      <c r="E15" s="294"/>
      <c r="F15" s="300"/>
      <c r="G15" s="300"/>
      <c r="H15" s="291"/>
      <c r="I15" s="291"/>
      <c r="J15" s="291"/>
      <c r="K15" s="46" t="s">
        <v>613</v>
      </c>
      <c r="L15" s="46">
        <f>L17</f>
        <v>240</v>
      </c>
      <c r="M15" s="46">
        <f t="shared" ref="M15:N15" si="2">M17</f>
        <v>240</v>
      </c>
      <c r="N15" s="46">
        <f t="shared" si="2"/>
        <v>240</v>
      </c>
    </row>
    <row r="16" spans="1:17" s="35" customFormat="1" ht="30" customHeight="1" x14ac:dyDescent="0.25">
      <c r="A16" s="105"/>
      <c r="B16" s="105"/>
      <c r="C16" s="107"/>
      <c r="D16" s="159"/>
      <c r="E16" s="151"/>
      <c r="F16" s="107"/>
      <c r="G16" s="107"/>
      <c r="H16" s="105"/>
      <c r="I16" s="105"/>
      <c r="J16" s="105"/>
      <c r="K16" s="46" t="s">
        <v>328</v>
      </c>
      <c r="L16" s="46">
        <v>0</v>
      </c>
      <c r="M16" s="46">
        <v>0</v>
      </c>
      <c r="N16" s="46">
        <v>0</v>
      </c>
    </row>
    <row r="17" spans="1:17" s="25" customFormat="1" ht="28.5" customHeight="1" x14ac:dyDescent="0.2">
      <c r="A17" s="52" t="s">
        <v>155</v>
      </c>
      <c r="B17" s="52" t="s">
        <v>334</v>
      </c>
      <c r="C17" s="33" t="s">
        <v>114</v>
      </c>
      <c r="D17" s="54" t="s">
        <v>199</v>
      </c>
      <c r="E17" s="33" t="s">
        <v>257</v>
      </c>
      <c r="F17" s="43" t="s">
        <v>69</v>
      </c>
      <c r="G17" s="43">
        <v>9</v>
      </c>
      <c r="H17" s="52" t="s">
        <v>301</v>
      </c>
      <c r="I17" s="56">
        <v>6</v>
      </c>
      <c r="J17" s="56">
        <v>9</v>
      </c>
      <c r="K17" s="47" t="s">
        <v>613</v>
      </c>
      <c r="L17" s="47">
        <v>240</v>
      </c>
      <c r="M17" s="47">
        <v>240</v>
      </c>
      <c r="N17" s="47">
        <v>240</v>
      </c>
    </row>
    <row r="18" spans="1:17" s="35" customFormat="1" ht="60" customHeight="1" x14ac:dyDescent="0.25">
      <c r="A18" s="290" t="s">
        <v>155</v>
      </c>
      <c r="B18" s="290" t="s">
        <v>335</v>
      </c>
      <c r="C18" s="299" t="s">
        <v>13</v>
      </c>
      <c r="D18" s="422" t="s">
        <v>311</v>
      </c>
      <c r="E18" s="293" t="s">
        <v>258</v>
      </c>
      <c r="F18" s="299" t="s">
        <v>98</v>
      </c>
      <c r="G18" s="299">
        <v>47</v>
      </c>
      <c r="H18" s="290" t="s">
        <v>85</v>
      </c>
      <c r="I18" s="290" t="s">
        <v>259</v>
      </c>
      <c r="J18" s="290" t="s">
        <v>259</v>
      </c>
      <c r="K18" s="46" t="s">
        <v>186</v>
      </c>
      <c r="L18" s="46">
        <f>L22</f>
        <v>13582.54</v>
      </c>
      <c r="M18" s="46">
        <f t="shared" ref="M18:N18" si="3">M22</f>
        <v>14187.84</v>
      </c>
      <c r="N18" s="46">
        <f t="shared" si="3"/>
        <v>14829.45</v>
      </c>
      <c r="O18" s="103">
        <v>13582540</v>
      </c>
      <c r="P18" s="103">
        <v>14187840</v>
      </c>
      <c r="Q18" s="103">
        <v>14829450</v>
      </c>
    </row>
    <row r="19" spans="1:17" s="35" customFormat="1" ht="60" customHeight="1" x14ac:dyDescent="0.25">
      <c r="A19" s="291"/>
      <c r="B19" s="291"/>
      <c r="C19" s="300"/>
      <c r="D19" s="423"/>
      <c r="E19" s="295"/>
      <c r="F19" s="301"/>
      <c r="G19" s="301"/>
      <c r="H19" s="292"/>
      <c r="I19" s="292"/>
      <c r="J19" s="292"/>
      <c r="K19" s="55" t="s">
        <v>187</v>
      </c>
      <c r="L19" s="55">
        <f>L23</f>
        <v>0</v>
      </c>
      <c r="M19" s="55">
        <f t="shared" ref="M19:N19" si="4">M23</f>
        <v>0</v>
      </c>
      <c r="N19" s="55">
        <f t="shared" si="4"/>
        <v>0</v>
      </c>
    </row>
    <row r="20" spans="1:17" s="35" customFormat="1" ht="60" customHeight="1" x14ac:dyDescent="0.25">
      <c r="A20" s="291"/>
      <c r="B20" s="291"/>
      <c r="C20" s="300"/>
      <c r="D20" s="423"/>
      <c r="E20" s="293" t="s">
        <v>260</v>
      </c>
      <c r="F20" s="106" t="s">
        <v>98</v>
      </c>
      <c r="G20" s="299">
        <v>5</v>
      </c>
      <c r="H20" s="290" t="s">
        <v>85</v>
      </c>
      <c r="I20" s="299">
        <v>5</v>
      </c>
      <c r="J20" s="299">
        <v>5</v>
      </c>
      <c r="K20" s="46" t="s">
        <v>613</v>
      </c>
      <c r="L20" s="55">
        <f>L22</f>
        <v>13582.54</v>
      </c>
      <c r="M20" s="55">
        <f t="shared" ref="M20:N20" si="5">M22</f>
        <v>14187.84</v>
      </c>
      <c r="N20" s="55">
        <f t="shared" si="5"/>
        <v>14829.45</v>
      </c>
    </row>
    <row r="21" spans="1:17" s="35" customFormat="1" ht="60" customHeight="1" x14ac:dyDescent="0.25">
      <c r="A21" s="105"/>
      <c r="B21" s="105"/>
      <c r="C21" s="107"/>
      <c r="D21" s="424"/>
      <c r="E21" s="295"/>
      <c r="F21" s="147"/>
      <c r="G21" s="301"/>
      <c r="H21" s="292"/>
      <c r="I21" s="301"/>
      <c r="J21" s="301"/>
      <c r="K21" s="55" t="s">
        <v>328</v>
      </c>
      <c r="L21" s="55">
        <v>0</v>
      </c>
      <c r="M21" s="55">
        <v>0</v>
      </c>
      <c r="N21" s="55">
        <v>0</v>
      </c>
    </row>
    <row r="22" spans="1:17" s="25" customFormat="1" ht="47.25" customHeight="1" x14ac:dyDescent="0.2">
      <c r="A22" s="510" t="s">
        <v>155</v>
      </c>
      <c r="B22" s="510" t="s">
        <v>335</v>
      </c>
      <c r="C22" s="511" t="s">
        <v>143</v>
      </c>
      <c r="D22" s="27" t="s">
        <v>336</v>
      </c>
      <c r="E22" s="27" t="s">
        <v>142</v>
      </c>
      <c r="F22" s="512" t="s">
        <v>98</v>
      </c>
      <c r="G22" s="22">
        <v>47</v>
      </c>
      <c r="H22" s="510" t="s">
        <v>301</v>
      </c>
      <c r="I22" s="28">
        <v>47</v>
      </c>
      <c r="J22" s="28">
        <v>47</v>
      </c>
      <c r="K22" s="314" t="s">
        <v>613</v>
      </c>
      <c r="L22" s="304">
        <v>13582.54</v>
      </c>
      <c r="M22" s="304">
        <v>14187.84</v>
      </c>
      <c r="N22" s="304">
        <v>14829.45</v>
      </c>
    </row>
    <row r="23" spans="1:17" s="25" customFormat="1" ht="38.25" customHeight="1" x14ac:dyDescent="0.2">
      <c r="A23" s="510"/>
      <c r="B23" s="510"/>
      <c r="C23" s="511"/>
      <c r="D23" s="27" t="s">
        <v>337</v>
      </c>
      <c r="E23" s="27" t="s">
        <v>142</v>
      </c>
      <c r="F23" s="512"/>
      <c r="G23" s="22">
        <v>5</v>
      </c>
      <c r="H23" s="510"/>
      <c r="I23" s="28" t="s">
        <v>177</v>
      </c>
      <c r="J23" s="28" t="s">
        <v>177</v>
      </c>
      <c r="K23" s="315"/>
      <c r="L23" s="305"/>
      <c r="M23" s="305"/>
      <c r="N23" s="305"/>
    </row>
  </sheetData>
  <mergeCells count="62">
    <mergeCell ref="D18:D21"/>
    <mergeCell ref="H18:H19"/>
    <mergeCell ref="I18:I19"/>
    <mergeCell ref="J18:J19"/>
    <mergeCell ref="G20:G21"/>
    <mergeCell ref="H20:H21"/>
    <mergeCell ref="I20:I21"/>
    <mergeCell ref="J9:J11"/>
    <mergeCell ref="D13:D15"/>
    <mergeCell ref="E13:E15"/>
    <mergeCell ref="F13:F15"/>
    <mergeCell ref="G13:G15"/>
    <mergeCell ref="A9:A11"/>
    <mergeCell ref="B9:B11"/>
    <mergeCell ref="C9:C11"/>
    <mergeCell ref="D9:D11"/>
    <mergeCell ref="E9:E11"/>
    <mergeCell ref="M22:M23"/>
    <mergeCell ref="F22:F23"/>
    <mergeCell ref="H22:H23"/>
    <mergeCell ref="M2:N2"/>
    <mergeCell ref="H13:H15"/>
    <mergeCell ref="I13:I15"/>
    <mergeCell ref="J13:J15"/>
    <mergeCell ref="F9:F11"/>
    <mergeCell ref="G9:G11"/>
    <mergeCell ref="H9:H11"/>
    <mergeCell ref="I9:I11"/>
    <mergeCell ref="N22:N23"/>
    <mergeCell ref="A3:K3"/>
    <mergeCell ref="A4:A7"/>
    <mergeCell ref="B4:B7"/>
    <mergeCell ref="C4:C7"/>
    <mergeCell ref="A13:A15"/>
    <mergeCell ref="B13:B15"/>
    <mergeCell ref="C13:C15"/>
    <mergeCell ref="K22:K23"/>
    <mergeCell ref="L22:L23"/>
    <mergeCell ref="A22:A23"/>
    <mergeCell ref="B22:B23"/>
    <mergeCell ref="C22:C23"/>
    <mergeCell ref="A18:A20"/>
    <mergeCell ref="B18:B20"/>
    <mergeCell ref="C18:C20"/>
    <mergeCell ref="J20:J21"/>
    <mergeCell ref="E18:E19"/>
    <mergeCell ref="E20:E21"/>
    <mergeCell ref="F18:F19"/>
    <mergeCell ref="G18:G19"/>
    <mergeCell ref="D4:D7"/>
    <mergeCell ref="E4:J4"/>
    <mergeCell ref="K4:N4"/>
    <mergeCell ref="E5:E7"/>
    <mergeCell ref="F5:F7"/>
    <mergeCell ref="G5:J5"/>
    <mergeCell ref="K5:K7"/>
    <mergeCell ref="L5:L7"/>
    <mergeCell ref="M5:M7"/>
    <mergeCell ref="N5:N7"/>
    <mergeCell ref="G6:H6"/>
    <mergeCell ref="I6:I7"/>
    <mergeCell ref="J6:J7"/>
  </mergeCells>
  <printOptions horizontalCentered="1"/>
  <pageMargins left="0.25" right="0.25" top="0.75" bottom="0.75" header="0.3" footer="0.3"/>
  <pageSetup paperSize="9" scale="43" fitToHeight="0" orientation="landscape" r:id="rId1"/>
  <headerFooter differentFirst="1">
    <oddHeader>&amp;C&amp;P</oddHeader>
  </headerFooter>
  <ignoredErrors>
    <ignoredError sqref="I23:J23 I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пример</vt:lpstr>
      <vt:lpstr>квартальный отчет Вариант 1</vt:lpstr>
      <vt:lpstr>01</vt:lpstr>
      <vt:lpstr>02</vt:lpstr>
      <vt:lpstr>3</vt:lpstr>
      <vt:lpstr>4</vt:lpstr>
      <vt:lpstr>7</vt:lpstr>
      <vt:lpstr>10</vt:lpstr>
      <vt:lpstr>11</vt:lpstr>
      <vt:lpstr>12</vt:lpstr>
      <vt:lpstr>14</vt:lpstr>
      <vt:lpstr>'3'!Заголовки_для_печати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Богомолова Анна Петровна</cp:lastModifiedBy>
  <cp:lastPrinted>2023-01-24T08:56:53Z</cp:lastPrinted>
  <dcterms:created xsi:type="dcterms:W3CDTF">2020-09-17T13:48:54Z</dcterms:created>
  <dcterms:modified xsi:type="dcterms:W3CDTF">2023-02-02T16:16:26Z</dcterms:modified>
</cp:coreProperties>
</file>